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epy\Desktop\rescon(ﾚｽｺﾝ)\総務G\チーム募集\2022th\"/>
    </mc:Choice>
  </mc:AlternateContent>
  <bookViews>
    <workbookView xWindow="0" yWindow="0" windowWidth="20490" windowHeight="7920"/>
  </bookViews>
  <sheets>
    <sheet name="入力用" sheetId="1" r:id="rId1"/>
    <sheet name="印刷用" sheetId="2" r:id="rId2"/>
    <sheet name="集計用" sheetId="3" r:id="rId3"/>
  </sheets>
  <definedNames>
    <definedName name="_xlnm._FilterDatabase" localSheetId="0" hidden="1">入力用!$A$4:$B$44</definedName>
    <definedName name="_xlnm.Print_Area" localSheetId="1">印刷用!$B$2:$AO$40</definedName>
    <definedName name="_xlnm.Print_Area" localSheetId="0">入力用!$A$1:$L$46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V8" i="2" l="1"/>
  <c r="V6" i="2"/>
  <c r="K37" i="2" l="1"/>
  <c r="K33" i="2"/>
  <c r="AG32" i="2"/>
  <c r="M32" i="2"/>
  <c r="AO3" i="3" l="1"/>
  <c r="AN3" i="3"/>
  <c r="AM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F3" i="3"/>
  <c r="E3" i="3"/>
  <c r="D3" i="3"/>
  <c r="C3" i="3"/>
  <c r="B10"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B13" i="2"/>
  <c r="AO10" i="2"/>
  <c r="AN10" i="2"/>
  <c r="AM10" i="2"/>
  <c r="AL10" i="2"/>
  <c r="AK10" i="2"/>
  <c r="AJ10" i="2"/>
  <c r="AI10" i="2"/>
  <c r="AH10" i="2"/>
  <c r="AG10" i="2"/>
  <c r="AF10" i="2"/>
  <c r="AE10" i="2"/>
  <c r="AD10" i="2"/>
  <c r="AC10" i="2"/>
  <c r="AB10" i="2"/>
  <c r="AA10" i="2"/>
  <c r="Z10" i="2"/>
  <c r="Y10" i="2"/>
  <c r="X10" i="2"/>
  <c r="W10" i="2"/>
  <c r="V10" i="2"/>
  <c r="C10" i="2"/>
  <c r="D10" i="2"/>
  <c r="E10" i="2"/>
  <c r="F10" i="2"/>
  <c r="G10" i="2"/>
  <c r="H10" i="2"/>
  <c r="I10" i="2"/>
  <c r="J10" i="2"/>
  <c r="K10" i="2"/>
  <c r="L10" i="2"/>
  <c r="M10" i="2"/>
  <c r="N10" i="2"/>
  <c r="O10" i="2"/>
  <c r="P10" i="2"/>
  <c r="Q10" i="2"/>
  <c r="R10" i="2"/>
  <c r="S10" i="2"/>
  <c r="T10" i="2"/>
  <c r="U10" i="2"/>
  <c r="F16" i="2"/>
  <c r="X16" i="2"/>
  <c r="F17" i="2"/>
  <c r="X17" i="2"/>
  <c r="G18" i="2"/>
  <c r="L18" i="2"/>
  <c r="I19" i="2"/>
  <c r="F20" i="2"/>
  <c r="F22" i="2"/>
  <c r="X22" i="2"/>
  <c r="F23" i="2"/>
  <c r="X23" i="2"/>
  <c r="I24" i="2"/>
  <c r="F25" i="2"/>
  <c r="F27" i="2"/>
  <c r="X27" i="2"/>
  <c r="F28" i="2"/>
  <c r="X28" i="2"/>
  <c r="G29" i="2"/>
  <c r="L29" i="2"/>
  <c r="Y38" i="2"/>
  <c r="K38" i="2"/>
  <c r="H39" i="2"/>
  <c r="F36" i="2"/>
  <c r="L35" i="2"/>
  <c r="G35" i="2"/>
  <c r="F34" i="2"/>
  <c r="F31" i="2"/>
  <c r="I30" i="2"/>
  <c r="U8" i="2"/>
  <c r="T8" i="2"/>
  <c r="S8" i="2"/>
  <c r="R8" i="2"/>
  <c r="Q8" i="2"/>
  <c r="P8" i="2"/>
  <c r="O8" i="2"/>
  <c r="N8" i="2"/>
  <c r="M8" i="2"/>
  <c r="L8" i="2"/>
  <c r="K8" i="2"/>
  <c r="J8" i="2"/>
  <c r="I8" i="2"/>
  <c r="H8" i="2"/>
  <c r="G8" i="2"/>
  <c r="F8" i="2"/>
  <c r="E8" i="2"/>
  <c r="D8" i="2"/>
  <c r="C8" i="2"/>
  <c r="B8" i="2"/>
  <c r="U6" i="2"/>
  <c r="T6" i="2"/>
  <c r="R6" i="2"/>
  <c r="P6" i="2"/>
  <c r="N6" i="2"/>
  <c r="L6" i="2"/>
  <c r="J6" i="2"/>
  <c r="H6" i="2"/>
  <c r="F6" i="2"/>
  <c r="D6" i="2"/>
  <c r="B6" i="2"/>
</calcChain>
</file>

<file path=xl/sharedStrings.xml><?xml version="1.0" encoding="utf-8"?>
<sst xmlns="http://schemas.openxmlformats.org/spreadsheetml/2006/main" count="193" uniqueCount="137">
  <si>
    <t>チーム情報用紙　データ入力用シート</t>
  </si>
  <si>
    <t>項目</t>
  </si>
  <si>
    <t>備考</t>
  </si>
  <si>
    <t>チーム名</t>
  </si>
  <si>
    <t>チーム名フリガナ</t>
  </si>
  <si>
    <t>団体名</t>
  </si>
  <si>
    <t>団体名フリガナ</t>
  </si>
  <si>
    <t>キャプテンの氏名</t>
  </si>
  <si>
    <t>原則として本選終了まで変更できません</t>
  </si>
  <si>
    <t>キャプテンの氏名フリガナ</t>
  </si>
  <si>
    <t>キャプテンの所属</t>
  </si>
  <si>
    <t>例) ○○大学○○学部○○学科</t>
  </si>
  <si>
    <t>キャプテンの年齢</t>
  </si>
  <si>
    <t>半角数字</t>
  </si>
  <si>
    <t>キャプテンの郵便番号</t>
  </si>
  <si>
    <t>半角数字およびハイフン</t>
  </si>
  <si>
    <t>キャプテンの住所</t>
  </si>
  <si>
    <t>都道府県名から</t>
  </si>
  <si>
    <t>キャプテンの緊急連絡用携帯電話番号</t>
  </si>
  <si>
    <t>キャプテンの電子メールアドレス</t>
  </si>
  <si>
    <t>携帯電話メールアドレス不可</t>
  </si>
  <si>
    <t>第２連絡先の氏名</t>
  </si>
  <si>
    <t>キャプテン以外を指定</t>
  </si>
  <si>
    <t>第２連絡先の氏名フリガナ</t>
  </si>
  <si>
    <t>第２連絡先の所属</t>
  </si>
  <si>
    <t>第２連絡先の年齢</t>
  </si>
  <si>
    <t>第２連絡先の緊急連絡用携帯電話番号</t>
  </si>
  <si>
    <t>第２連絡先の電子メールアドレス</t>
  </si>
  <si>
    <t>チーム責任者の氏名</t>
  </si>
  <si>
    <t>教育機関においては教職員であること</t>
  </si>
  <si>
    <t>チーム責任者の氏名フリガナ</t>
  </si>
  <si>
    <t>チーム責任者の所属</t>
  </si>
  <si>
    <t>チーム責任者の年齢</t>
  </si>
  <si>
    <t>チーム責任者の郵便番号</t>
  </si>
  <si>
    <t>チーム責任者の住所</t>
  </si>
  <si>
    <t>チーム責任者の緊急連絡用携帯電話番号</t>
  </si>
  <si>
    <t>チーム責任者の電子メールアドレス</t>
  </si>
  <si>
    <t>希望の予選会場（第１位）</t>
  </si>
  <si>
    <t>希望の予選会場（第２位）</t>
  </si>
  <si>
    <t>配送に必要な情報を記入してください</t>
  </si>
  <si>
    <t>チームサポート希望の有無</t>
  </si>
  <si>
    <t>チームウェブページURL</t>
  </si>
  <si>
    <t>リンクを希望する場合に記入してください</t>
  </si>
  <si>
    <t>※チームウェブページURLは、レスコンウェブサイト等からリンクを希望する場合にのみ記入してください</t>
  </si>
  <si>
    <t>印刷用シート</t>
  </si>
  <si>
    <t>受付番号　　　　　　　受付日　　　月　　　日</t>
  </si>
  <si>
    <t>キャプテン</t>
  </si>
  <si>
    <t>氏名</t>
  </si>
  <si>
    <t>所属</t>
  </si>
  <si>
    <t>フリガナ</t>
  </si>
  <si>
    <t>年齢</t>
  </si>
  <si>
    <t>住所</t>
  </si>
  <si>
    <t>〒</t>
  </si>
  <si>
    <t>緊急連絡用
携帯番号</t>
  </si>
  <si>
    <t>E-mail</t>
  </si>
  <si>
    <t>第２連絡先</t>
  </si>
  <si>
    <t>チーム責任者</t>
  </si>
  <si>
    <t>送付先名</t>
  </si>
  <si>
    <t>TEL</t>
  </si>
  <si>
    <t>チームサポート希望</t>
  </si>
  <si>
    <t>チームURL</t>
  </si>
  <si>
    <t>チーム情報用紙</t>
  </si>
  <si>
    <t>ページ　１／　　</t>
  </si>
  <si>
    <t>機器貸与希望の有無</t>
    <phoneticPr fontId="6"/>
  </si>
  <si>
    <t>貸与機器等送付先の名称 と 氏名</t>
    <rPh sb="4" eb="5">
      <t>トウ</t>
    </rPh>
    <phoneticPr fontId="6"/>
  </si>
  <si>
    <t>貸与機器等送付先の郵便番号</t>
    <phoneticPr fontId="6"/>
  </si>
  <si>
    <t>貸与機器等送付先の住所</t>
    <phoneticPr fontId="6"/>
  </si>
  <si>
    <t>貸与機器等送付先の電話番号</t>
    <phoneticPr fontId="6"/>
  </si>
  <si>
    <t>２０文字以内（超過入力不可）</t>
    <rPh sb="11" eb="13">
      <t>フカ</t>
    </rPh>
    <phoneticPr fontId="6"/>
  </si>
  <si>
    <t>全角文字</t>
    <rPh sb="0" eb="2">
      <t>ゼンカク</t>
    </rPh>
    <rPh sb="2" eb="4">
      <t>モジ</t>
    </rPh>
    <phoneticPr fontId="6"/>
  </si>
  <si>
    <t>全角文字で１０文字以内（超過入力不可）</t>
    <rPh sb="0" eb="2">
      <t>ゼンカク</t>
    </rPh>
    <rPh sb="2" eb="4">
      <t>モジ</t>
    </rPh>
    <rPh sb="16" eb="18">
      <t>フカ</t>
    </rPh>
    <phoneticPr fontId="6"/>
  </si>
  <si>
    <t>※貸与機器以外の送付物も貸与機器等送付先の住所宛に発送されます</t>
    <rPh sb="16" eb="17">
      <t>トウ</t>
    </rPh>
    <phoneticPr fontId="6"/>
  </si>
  <si>
    <t>「希望」「不要」のいずれかを選択</t>
    <phoneticPr fontId="6"/>
  </si>
  <si>
    <t>「他方...」「第1希望会場のみ...」のいずれかを選択</t>
    <rPh sb="8" eb="9">
      <t>ダイ</t>
    </rPh>
    <rPh sb="10" eb="12">
      <t>キボウ</t>
    </rPh>
    <rPh sb="12" eb="14">
      <t>カイジョウ</t>
    </rPh>
    <rPh sb="26" eb="28">
      <t>センタク</t>
    </rPh>
    <phoneticPr fontId="6"/>
  </si>
  <si>
    <t>機器貸与希望</t>
    <phoneticPr fontId="6"/>
  </si>
  <si>
    <t>最寄駅</t>
    <rPh sb="0" eb="3">
      <t>モヨリエキ</t>
    </rPh>
    <phoneticPr fontId="6"/>
  </si>
  <si>
    <t>最寄駅</t>
    <rPh sb="0" eb="3">
      <t>モヨリエキ</t>
    </rPh>
    <phoneticPr fontId="6"/>
  </si>
  <si>
    <t>最寄りの鉄道会社および鉄道駅を記入</t>
    <rPh sb="0" eb="2">
      <t>モヨ</t>
    </rPh>
    <rPh sb="4" eb="6">
      <t>テツドウ</t>
    </rPh>
    <rPh sb="6" eb="8">
      <t>ガイシャ</t>
    </rPh>
    <rPh sb="11" eb="13">
      <t>テツドウ</t>
    </rPh>
    <rPh sb="13" eb="14">
      <t>エキ</t>
    </rPh>
    <rPh sb="15" eb="17">
      <t>キニュウ</t>
    </rPh>
    <phoneticPr fontId="6"/>
  </si>
  <si>
    <t>※集められた個人情報は、レスコンの運営に関してのみ使用されます．</t>
    <rPh sb="1" eb="2">
      <t>アツ</t>
    </rPh>
    <rPh sb="6" eb="8">
      <t>コジン</t>
    </rPh>
    <rPh sb="8" eb="10">
      <t>ジョウホウ</t>
    </rPh>
    <rPh sb="17" eb="19">
      <t>ウンエイ</t>
    </rPh>
    <rPh sb="20" eb="21">
      <t>カン</t>
    </rPh>
    <rPh sb="25" eb="27">
      <t>シヨウ</t>
    </rPh>
    <phoneticPr fontId="6"/>
  </si>
  <si>
    <t>団体名（英語表記）</t>
    <rPh sb="4" eb="6">
      <t>エイゴ</t>
    </rPh>
    <rPh sb="6" eb="8">
      <t>ヒョウキ</t>
    </rPh>
    <phoneticPr fontId="6"/>
  </si>
  <si>
    <t>チーム名（英語表記）</t>
    <rPh sb="5" eb="7">
      <t>エイゴ</t>
    </rPh>
    <rPh sb="7" eb="9">
      <t>ヒョウキ</t>
    </rPh>
    <phoneticPr fontId="6"/>
  </si>
  <si>
    <t>【選択してください】</t>
  </si>
  <si>
    <t>受付番号</t>
    <rPh sb="0" eb="2">
      <t>ウケツケ</t>
    </rPh>
    <rPh sb="2" eb="4">
      <t>バンゴウ</t>
    </rPh>
    <phoneticPr fontId="6"/>
  </si>
  <si>
    <t>ﾁｰﾑ番号
50音順</t>
    <rPh sb="3" eb="5">
      <t>バンゴウ</t>
    </rPh>
    <rPh sb="8" eb="9">
      <t>オン</t>
    </rPh>
    <rPh sb="9" eb="10">
      <t>ジュン</t>
    </rPh>
    <phoneticPr fontId="6"/>
  </si>
  <si>
    <t>チーム名(確認後)</t>
    <rPh sb="3" eb="4">
      <t>メイ</t>
    </rPh>
    <rPh sb="5" eb="7">
      <t>カクニン</t>
    </rPh>
    <rPh sb="7" eb="8">
      <t>ゴ</t>
    </rPh>
    <phoneticPr fontId="6"/>
  </si>
  <si>
    <t>チーム名フリガナ(確認後)</t>
    <rPh sb="3" eb="4">
      <t>メイ</t>
    </rPh>
    <rPh sb="9" eb="11">
      <t>カクニン</t>
    </rPh>
    <rPh sb="11" eb="12">
      <t>ゴ</t>
    </rPh>
    <phoneticPr fontId="6"/>
  </si>
  <si>
    <t>団体名(確認後）</t>
    <rPh sb="0" eb="2">
      <t>ダンタイ</t>
    </rPh>
    <rPh sb="2" eb="3">
      <t>メイ</t>
    </rPh>
    <rPh sb="4" eb="6">
      <t>カクニン</t>
    </rPh>
    <rPh sb="6" eb="7">
      <t>ゴ</t>
    </rPh>
    <phoneticPr fontId="6"/>
  </si>
  <si>
    <t>団体名フリガナ(確認後）</t>
    <rPh sb="0" eb="2">
      <t>ダンタイ</t>
    </rPh>
    <rPh sb="2" eb="3">
      <t>メイ</t>
    </rPh>
    <rPh sb="8" eb="10">
      <t>カクニン</t>
    </rPh>
    <rPh sb="10" eb="11">
      <t>ゴ</t>
    </rPh>
    <phoneticPr fontId="6"/>
  </si>
  <si>
    <t>チーム名（英語表記）</t>
    <phoneticPr fontId="6"/>
  </si>
  <si>
    <t>団体名（英語表記）</t>
    <phoneticPr fontId="6"/>
  </si>
  <si>
    <t>キャプテン</t>
    <phoneticPr fontId="6"/>
  </si>
  <si>
    <t>第2連絡先</t>
    <rPh sb="0" eb="1">
      <t>ダイ</t>
    </rPh>
    <rPh sb="2" eb="5">
      <t>レンラクサキ</t>
    </rPh>
    <phoneticPr fontId="6"/>
  </si>
  <si>
    <t>チーム責任者</t>
    <phoneticPr fontId="6"/>
  </si>
  <si>
    <t>予選会場希望</t>
    <rPh sb="0" eb="2">
      <t>ヨセン</t>
    </rPh>
    <rPh sb="2" eb="4">
      <t>カイジョウ</t>
    </rPh>
    <rPh sb="4" eb="6">
      <t>キボウ</t>
    </rPh>
    <phoneticPr fontId="6"/>
  </si>
  <si>
    <t>貸与機器</t>
    <phoneticPr fontId="6"/>
  </si>
  <si>
    <t>チームサポート
希望</t>
    <rPh sb="8" eb="10">
      <t>キボウ</t>
    </rPh>
    <phoneticPr fontId="6"/>
  </si>
  <si>
    <t>ウェブページ</t>
    <phoneticPr fontId="6"/>
  </si>
  <si>
    <t>書類審査
順位</t>
    <rPh sb="0" eb="2">
      <t>ショルイ</t>
    </rPh>
    <rPh sb="2" eb="4">
      <t>シンサ</t>
    </rPh>
    <rPh sb="5" eb="7">
      <t>ジュンイ</t>
    </rPh>
    <phoneticPr fontId="6"/>
  </si>
  <si>
    <t>予選</t>
    <rPh sb="0" eb="2">
      <t>ヨセン</t>
    </rPh>
    <phoneticPr fontId="6"/>
  </si>
  <si>
    <t>提出物</t>
    <rPh sb="0" eb="3">
      <t>テイシュツブツ</t>
    </rPh>
    <phoneticPr fontId="6"/>
  </si>
  <si>
    <t>出発地</t>
    <rPh sb="0" eb="3">
      <t>シュッパツチ</t>
    </rPh>
    <phoneticPr fontId="6"/>
  </si>
  <si>
    <t>変更事由</t>
    <rPh sb="0" eb="2">
      <t>ヘンコウ</t>
    </rPh>
    <rPh sb="2" eb="4">
      <t>ジユウ</t>
    </rPh>
    <phoneticPr fontId="6"/>
  </si>
  <si>
    <t>氏名</t>
    <phoneticPr fontId="6"/>
  </si>
  <si>
    <t>氏名フリガナ</t>
    <phoneticPr fontId="6"/>
  </si>
  <si>
    <t>所属</t>
    <phoneticPr fontId="6"/>
  </si>
  <si>
    <t>年齢</t>
    <phoneticPr fontId="6"/>
  </si>
  <si>
    <t>郵便番号</t>
    <phoneticPr fontId="6"/>
  </si>
  <si>
    <t>住所</t>
    <phoneticPr fontId="6"/>
  </si>
  <si>
    <t>緊急連絡用携帯番号</t>
    <rPh sb="0" eb="4">
      <t>キンキュウレンラク</t>
    </rPh>
    <rPh sb="4" eb="5">
      <t>ヨウ</t>
    </rPh>
    <rPh sb="5" eb="7">
      <t>ケイタイ</t>
    </rPh>
    <phoneticPr fontId="6"/>
  </si>
  <si>
    <t>電子メールアドレス</t>
    <phoneticPr fontId="6"/>
  </si>
  <si>
    <t>緊急連絡用携帯番号</t>
    <rPh sb="0" eb="4">
      <t>キンキュウレンラク</t>
    </rPh>
    <rPh sb="4" eb="5">
      <t>ヨウ</t>
    </rPh>
    <rPh sb="5" eb="7">
      <t>ケイタイ</t>
    </rPh>
    <rPh sb="7" eb="9">
      <t>バンゴウ</t>
    </rPh>
    <phoneticPr fontId="6"/>
  </si>
  <si>
    <t>緊急連絡用携帯番号</t>
    <rPh sb="0" eb="5">
      <t>キンキュウ</t>
    </rPh>
    <rPh sb="5" eb="9">
      <t>ケイタイバンゴウ</t>
    </rPh>
    <phoneticPr fontId="6"/>
  </si>
  <si>
    <t>第1位</t>
    <rPh sb="0" eb="1">
      <t>ダイ</t>
    </rPh>
    <rPh sb="2" eb="3">
      <t>イ</t>
    </rPh>
    <phoneticPr fontId="6"/>
  </si>
  <si>
    <t>第2位</t>
    <rPh sb="0" eb="1">
      <t>ダイ</t>
    </rPh>
    <rPh sb="2" eb="3">
      <t>イ</t>
    </rPh>
    <phoneticPr fontId="6"/>
  </si>
  <si>
    <t>借用希望</t>
    <rPh sb="0" eb="2">
      <t>シャクヨウ</t>
    </rPh>
    <rPh sb="2" eb="4">
      <t>キボウ</t>
    </rPh>
    <phoneticPr fontId="6"/>
  </si>
  <si>
    <t>送付先名称・氏名</t>
    <rPh sb="0" eb="3">
      <t>ソウフサキ</t>
    </rPh>
    <rPh sb="3" eb="5">
      <t>メイショウ</t>
    </rPh>
    <rPh sb="6" eb="8">
      <t>シメイ</t>
    </rPh>
    <phoneticPr fontId="6"/>
  </si>
  <si>
    <t>電話番号</t>
    <phoneticPr fontId="6"/>
  </si>
  <si>
    <t>機数</t>
    <rPh sb="0" eb="2">
      <t>キスウ</t>
    </rPh>
    <phoneticPr fontId="6"/>
  </si>
  <si>
    <t>URL</t>
    <phoneticPr fontId="6"/>
  </si>
  <si>
    <t>都道府県</t>
    <rPh sb="0" eb="4">
      <t>トドウフケン</t>
    </rPh>
    <phoneticPr fontId="6"/>
  </si>
  <si>
    <t>チーム紹介パンフ</t>
    <rPh sb="3" eb="5">
      <t>ショウカイ</t>
    </rPh>
    <phoneticPr fontId="6"/>
  </si>
  <si>
    <t>アピールシート</t>
    <phoneticPr fontId="6"/>
  </si>
  <si>
    <t>神戸</t>
    <rPh sb="0" eb="2">
      <t>コウベ</t>
    </rPh>
    <phoneticPr fontId="14"/>
  </si>
  <si>
    <t>ﾁｰﾑｶﾗｰ</t>
    <phoneticPr fontId="14"/>
  </si>
  <si>
    <t>移動ロボットの機数</t>
    <rPh sb="0" eb="2">
      <t>イドウ</t>
    </rPh>
    <phoneticPr fontId="6"/>
  </si>
  <si>
    <t>移動ロボット機数</t>
    <rPh sb="0" eb="2">
      <t>イドウ</t>
    </rPh>
    <phoneticPr fontId="6"/>
  </si>
  <si>
    <t>移動ﾛﾎﾞｯﾄ</t>
    <rPh sb="0" eb="2">
      <t>イドウ</t>
    </rPh>
    <phoneticPr fontId="6"/>
  </si>
  <si>
    <t>東京</t>
    <rPh sb="0" eb="2">
      <t>トウキョウ</t>
    </rPh>
    <phoneticPr fontId="6"/>
  </si>
  <si>
    <t>「神戸会場」「東京会場」のいずれかを選択</t>
    <rPh sb="1" eb="3">
      <t>コウベ</t>
    </rPh>
    <rPh sb="3" eb="5">
      <t>カイジョウ</t>
    </rPh>
    <rPh sb="7" eb="9">
      <t>トウキョウ</t>
    </rPh>
    <rPh sb="9" eb="11">
      <t>カイジョウ</t>
    </rPh>
    <phoneticPr fontId="6"/>
  </si>
  <si>
    <t>レスキューロボットコンテスト ２０２２　参加申込書</t>
  </si>
  <si>
    <t>SMS不可</t>
    <phoneticPr fontId="6"/>
  </si>
  <si>
    <t>SMS不可</t>
    <phoneticPr fontId="6"/>
  </si>
  <si>
    <t>レスキューロボットコンテスト２０２２ 参加申込書</t>
    <phoneticPr fontId="6"/>
  </si>
  <si>
    <t>半角文字30文字以内(超過入力不可)</t>
    <rPh sb="0" eb="2">
      <t>ハンカク</t>
    </rPh>
    <rPh sb="2" eb="4">
      <t>モジ</t>
    </rPh>
    <rPh sb="6" eb="8">
      <t>モジ</t>
    </rPh>
    <rPh sb="8" eb="10">
      <t>イナイ</t>
    </rPh>
    <rPh sb="11" eb="17">
      <t>チョウカニュウリョクフカ</t>
    </rPh>
    <phoneticPr fontId="6"/>
  </si>
  <si>
    <t>半角文字30文字以内(超過入力不可)</t>
    <rPh sb="0" eb="2">
      <t>ハンカク</t>
    </rPh>
    <rPh sb="2" eb="4">
      <t>モジ</t>
    </rPh>
    <rPh sb="6" eb="8">
      <t>モジ</t>
    </rPh>
    <rPh sb="8" eb="10">
      <t>イナイ</t>
    </rPh>
    <phoneticPr fontId="6"/>
  </si>
  <si>
    <t>レスキューロボットコンテスト ２０２２</t>
    <phoneticPr fontId="6"/>
  </si>
  <si>
    <t>※赤字の項目は必須項目です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</si>
</sst>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ゴシック"/>
      <charset val="128"/>
    </font>
    <font>
      <b/>
      <sz val="16"/>
      <name val="ＭＳ Ｐゴシック"/>
      <family val="3"/>
      <charset val="128"/>
    </font>
    <font>
      <b/>
      <sz val="11"/>
      <name val="ＭＳ Ｐゴシック"/>
      <family val="3"/>
      <charset val="128"/>
    </font>
    <font>
      <sz val="11"/>
      <name val="ＭＳ Ｐ明朝"/>
      <family val="1"/>
      <charset val="128"/>
    </font>
    <font>
      <sz val="10"/>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b/>
      <sz val="11"/>
      <color rgb="FFFF0000"/>
      <name val="ＭＳ Ｐゴシック"/>
      <family val="3"/>
      <charset val="128"/>
    </font>
    <font>
      <b/>
      <sz val="11"/>
      <name val="ＭＳ Ｐゴシック"/>
      <family val="3"/>
      <charset val="128"/>
    </font>
    <font>
      <sz val="11"/>
      <name val="ＭＳ Ｐ明朝"/>
      <family val="1"/>
      <charset val="128"/>
    </font>
    <font>
      <sz val="11"/>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6"/>
      <name val="ＭＳ Ｐゴシック"/>
      <family val="2"/>
      <charset val="128"/>
    </font>
    <font>
      <b/>
      <sz val="8"/>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FF0000"/>
      <name val="ＭＳ ゴシック"/>
      <family val="3"/>
      <charset val="128"/>
    </font>
  </fonts>
  <fills count="3">
    <fill>
      <patternFill patternType="none"/>
    </fill>
    <fill>
      <patternFill patternType="gray125"/>
    </fill>
    <fill>
      <patternFill patternType="solid">
        <fgColor indexed="41"/>
        <bgColor indexed="64"/>
      </patternFill>
    </fill>
  </fills>
  <borders count="67">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right/>
      <top style="double">
        <color auto="1"/>
      </top>
      <bottom/>
      <diagonal/>
    </border>
    <border>
      <left style="thin">
        <color auto="1"/>
      </left>
      <right/>
      <top style="double">
        <color auto="1"/>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style="thin">
        <color auto="1"/>
      </left>
      <right style="medium">
        <color auto="1"/>
      </right>
      <top style="double">
        <color auto="1"/>
      </top>
      <bottom style="thin">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double">
        <color auto="1"/>
      </bottom>
      <diagonal/>
    </border>
    <border>
      <left/>
      <right style="medium">
        <color auto="1"/>
      </right>
      <top style="double">
        <color auto="1"/>
      </top>
      <bottom style="thin">
        <color auto="1"/>
      </bottom>
      <diagonal/>
    </border>
    <border>
      <left/>
      <right style="medium">
        <color auto="1"/>
      </right>
      <top style="double">
        <color auto="1"/>
      </top>
      <bottom/>
      <diagonal/>
    </border>
    <border>
      <left/>
      <right style="thin">
        <color auto="1"/>
      </right>
      <top style="double">
        <color auto="1"/>
      </top>
      <bottom style="thin">
        <color auto="1"/>
      </bottom>
      <diagonal/>
    </border>
    <border>
      <left/>
      <right style="medium">
        <color auto="1"/>
      </right>
      <top style="double">
        <color auto="1"/>
      </top>
      <bottom style="double">
        <color auto="1"/>
      </bottom>
      <diagonal/>
    </border>
    <border>
      <left/>
      <right style="thin">
        <color auto="1"/>
      </right>
      <top style="double">
        <color auto="1"/>
      </top>
      <bottom style="double">
        <color auto="1"/>
      </bottom>
      <diagonal/>
    </border>
    <border>
      <left/>
      <right style="medium">
        <color auto="1"/>
      </right>
      <top style="double">
        <color auto="1"/>
      </top>
      <bottom style="medium">
        <color auto="1"/>
      </bottom>
      <diagonal/>
    </border>
    <border>
      <left style="medium">
        <color auto="1"/>
      </left>
      <right style="thin">
        <color auto="1"/>
      </right>
      <top style="double">
        <color auto="1"/>
      </top>
      <bottom style="thin">
        <color auto="1"/>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0" fontId="12" fillId="0" borderId="0">
      <alignment vertical="center"/>
    </xf>
    <xf numFmtId="0" fontId="7" fillId="0" borderId="0">
      <alignment vertical="center"/>
    </xf>
  </cellStyleXfs>
  <cellXfs count="207">
    <xf numFmtId="0" fontId="0" fillId="0" borderId="0" xfId="0" applyAlignment="1"/>
    <xf numFmtId="0" fontId="0" fillId="0" borderId="0" xfId="0" applyBorder="1" applyAlignment="1">
      <alignment vertical="center"/>
    </xf>
    <xf numFmtId="0" fontId="0" fillId="2" borderId="0" xfId="0" applyFill="1" applyBorder="1" applyAlignment="1">
      <alignment vertical="center"/>
    </xf>
    <xf numFmtId="0" fontId="2" fillId="0" borderId="1" xfId="0" applyFont="1" applyBorder="1" applyAlignment="1">
      <alignment vertical="center"/>
    </xf>
    <xf numFmtId="0" fontId="0" fillId="0" borderId="2" xfId="0"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0" fillId="0" borderId="5" xfId="0" applyBorder="1" applyAlignment="1">
      <alignment vertical="center"/>
    </xf>
    <xf numFmtId="0" fontId="3" fillId="0" borderId="0" xfId="0" applyFont="1" applyBorder="1" applyAlignment="1">
      <alignment vertical="center" shrinkToFit="1"/>
    </xf>
    <xf numFmtId="0" fontId="0" fillId="0" borderId="0" xfId="0" applyBorder="1" applyAlignment="1">
      <alignment horizontal="right" vertical="center"/>
    </xf>
    <xf numFmtId="0" fontId="3" fillId="0" borderId="0"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NumberFormat="1" applyBorder="1" applyAlignment="1">
      <alignment vertical="center"/>
    </xf>
    <xf numFmtId="0" fontId="0" fillId="0" borderId="4" xfId="0" applyNumberFormat="1" applyBorder="1" applyAlignment="1">
      <alignment vertical="center"/>
    </xf>
    <xf numFmtId="0" fontId="2" fillId="0" borderId="6" xfId="0" applyFont="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3"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Alignment="1">
      <alignment shrinkToFit="1"/>
    </xf>
    <xf numFmtId="0" fontId="1" fillId="0" borderId="0" xfId="0" applyFont="1" applyAlignment="1"/>
    <xf numFmtId="0" fontId="2" fillId="0" borderId="0" xfId="0" applyFont="1" applyAlignment="1"/>
    <xf numFmtId="0" fontId="2" fillId="0" borderId="12" xfId="0" applyFont="1" applyBorder="1" applyAlignment="1"/>
    <xf numFmtId="0" fontId="0" fillId="0" borderId="25" xfId="0" applyBorder="1" applyAlignment="1" applyProtection="1">
      <alignment horizontal="left"/>
      <protection locked="0"/>
    </xf>
    <xf numFmtId="0" fontId="2" fillId="0" borderId="27" xfId="0" applyFont="1" applyBorder="1" applyAlignment="1" applyProtection="1">
      <alignment horizontal="left"/>
      <protection locked="0"/>
    </xf>
    <xf numFmtId="0" fontId="0" fillId="0" borderId="27" xfId="0" applyBorder="1" applyAlignment="1" applyProtection="1">
      <alignment horizontal="left"/>
      <protection locked="0"/>
    </xf>
    <xf numFmtId="0" fontId="2" fillId="0" borderId="7" xfId="0" applyNumberFormat="1" applyFont="1" applyBorder="1" applyAlignment="1" applyProtection="1">
      <alignment horizontal="left"/>
      <protection locked="0"/>
    </xf>
    <xf numFmtId="0" fontId="0" fillId="0" borderId="7" xfId="0" applyNumberFormat="1" applyBorder="1" applyAlignment="1" applyProtection="1">
      <alignment horizontal="left"/>
      <protection locked="0"/>
    </xf>
    <xf numFmtId="0" fontId="2" fillId="0" borderId="25"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0" fillId="0" borderId="30" xfId="0" applyBorder="1" applyAlignment="1" applyProtection="1">
      <alignment horizontal="left"/>
      <protection locked="0"/>
    </xf>
    <xf numFmtId="0" fontId="0" fillId="0" borderId="5" xfId="0" applyFont="1" applyFill="1" applyBorder="1" applyAlignment="1"/>
    <xf numFmtId="0" fontId="2" fillId="0" borderId="12" xfId="0" applyFont="1" applyBorder="1" applyAlignment="1">
      <alignment shrinkToFit="1"/>
    </xf>
    <xf numFmtId="0" fontId="0" fillId="0" borderId="11" xfId="0" applyBorder="1" applyAlignment="1">
      <alignment shrinkToFit="1"/>
    </xf>
    <xf numFmtId="0" fontId="0" fillId="0" borderId="37" xfId="0" applyBorder="1" applyAlignment="1">
      <alignment shrinkToFit="1"/>
    </xf>
    <xf numFmtId="0" fontId="0" fillId="0" borderId="8" xfId="0" applyBorder="1" applyAlignment="1">
      <alignment shrinkToFit="1"/>
    </xf>
    <xf numFmtId="0" fontId="0" fillId="0" borderId="41" xfId="0" applyBorder="1" applyAlignment="1" applyProtection="1">
      <alignment horizontal="left"/>
      <protection locked="0"/>
    </xf>
    <xf numFmtId="0" fontId="0" fillId="0" borderId="42" xfId="0" applyBorder="1" applyAlignment="1" applyProtection="1">
      <alignment horizontal="left"/>
      <protection locked="0"/>
    </xf>
    <xf numFmtId="0" fontId="0" fillId="0" borderId="39" xfId="0" applyNumberFormat="1" applyBorder="1" applyAlignment="1" applyProtection="1">
      <alignment horizontal="left"/>
      <protection locked="0"/>
    </xf>
    <xf numFmtId="0" fontId="0" fillId="0" borderId="44" xfId="0" applyBorder="1" applyAlignment="1" applyProtection="1">
      <alignment horizontal="left"/>
      <protection locked="0"/>
    </xf>
    <xf numFmtId="0" fontId="0" fillId="0" borderId="47" xfId="0" applyBorder="1" applyAlignment="1">
      <alignment shrinkToFit="1"/>
    </xf>
    <xf numFmtId="0" fontId="7" fillId="0" borderId="11" xfId="0" applyFont="1" applyBorder="1" applyAlignment="1">
      <alignment shrinkToFit="1"/>
    </xf>
    <xf numFmtId="0" fontId="8" fillId="0" borderId="0" xfId="0" applyFont="1" applyAlignment="1"/>
    <xf numFmtId="0" fontId="8" fillId="0" borderId="6" xfId="0" applyFont="1" applyBorder="1" applyAlignment="1"/>
    <xf numFmtId="0" fontId="8" fillId="0" borderId="16" xfId="0" applyFont="1" applyBorder="1" applyAlignment="1"/>
    <xf numFmtId="0" fontId="8" fillId="0" borderId="3" xfId="0" applyFont="1" applyBorder="1" applyAlignment="1"/>
    <xf numFmtId="0" fontId="8" fillId="0" borderId="1" xfId="0" applyFont="1" applyBorder="1" applyAlignment="1"/>
    <xf numFmtId="0" fontId="8" fillId="0" borderId="26" xfId="0" applyFont="1" applyBorder="1" applyAlignment="1"/>
    <xf numFmtId="0" fontId="8" fillId="0" borderId="28" xfId="0" applyFont="1" applyBorder="1" applyAlignment="1"/>
    <xf numFmtId="0" fontId="8" fillId="0" borderId="31" xfId="0" applyFont="1" applyBorder="1" applyAlignment="1"/>
    <xf numFmtId="0" fontId="7" fillId="0" borderId="43" xfId="0" applyFont="1" applyBorder="1" applyAlignment="1">
      <alignment shrinkToFit="1"/>
    </xf>
    <xf numFmtId="0" fontId="7" fillId="0" borderId="45" xfId="0" applyFont="1" applyBorder="1" applyAlignment="1">
      <alignment shrinkToFit="1"/>
    </xf>
    <xf numFmtId="0" fontId="7" fillId="0" borderId="8" xfId="0" applyFont="1" applyBorder="1" applyAlignment="1">
      <alignment shrinkToFit="1"/>
    </xf>
    <xf numFmtId="0" fontId="7" fillId="0" borderId="0" xfId="0" applyFont="1" applyFill="1" applyBorder="1" applyAlignment="1"/>
    <xf numFmtId="0" fontId="0" fillId="0" borderId="0" xfId="0" applyFont="1" applyFill="1" applyBorder="1" applyAlignment="1"/>
    <xf numFmtId="0" fontId="9" fillId="0" borderId="1" xfId="0" applyFont="1" applyBorder="1" applyAlignment="1">
      <alignment vertical="center"/>
    </xf>
    <xf numFmtId="0" fontId="7" fillId="0" borderId="47" xfId="0" applyFont="1" applyBorder="1" applyAlignment="1">
      <alignment shrinkToFit="1"/>
    </xf>
    <xf numFmtId="0" fontId="7" fillId="0" borderId="31" xfId="0" applyFont="1" applyBorder="1" applyAlignment="1"/>
    <xf numFmtId="0" fontId="0" fillId="0" borderId="7" xfId="0" applyBorder="1" applyAlignment="1">
      <alignment vertical="center" shrinkToFit="1"/>
    </xf>
    <xf numFmtId="0" fontId="9" fillId="0" borderId="2" xfId="0" applyFont="1" applyBorder="1" applyAlignment="1">
      <alignment vertical="center"/>
    </xf>
    <xf numFmtId="0" fontId="3" fillId="0" borderId="5" xfId="0" applyFont="1" applyBorder="1" applyAlignment="1">
      <alignment vertical="center"/>
    </xf>
    <xf numFmtId="0" fontId="0" fillId="0" borderId="0" xfId="0" applyFill="1" applyBorder="1" applyAlignment="1">
      <alignment vertical="center"/>
    </xf>
    <xf numFmtId="0" fontId="0" fillId="0" borderId="2" xfId="0" applyFill="1" applyBorder="1" applyAlignment="1">
      <alignment vertical="center"/>
    </xf>
    <xf numFmtId="0" fontId="0" fillId="0" borderId="1" xfId="0" applyBorder="1" applyAlignment="1">
      <alignment vertical="center"/>
    </xf>
    <xf numFmtId="0" fontId="0" fillId="0" borderId="4" xfId="0" applyFill="1" applyBorder="1" applyAlignment="1">
      <alignment vertical="center"/>
    </xf>
    <xf numFmtId="0" fontId="2" fillId="0" borderId="5" xfId="0" applyFont="1" applyBorder="1" applyAlignment="1">
      <alignment vertical="center"/>
    </xf>
    <xf numFmtId="0" fontId="3" fillId="0" borderId="7" xfId="0" applyFont="1" applyBorder="1" applyAlignment="1">
      <alignment vertical="center" shrinkToFit="1"/>
    </xf>
    <xf numFmtId="0" fontId="0" fillId="0" borderId="7" xfId="0" applyFill="1" applyBorder="1" applyAlignment="1">
      <alignment vertical="center"/>
    </xf>
    <xf numFmtId="0" fontId="3" fillId="0" borderId="11" xfId="0" applyFont="1" applyBorder="1" applyAlignment="1">
      <alignment vertical="center" shrinkToFit="1"/>
    </xf>
    <xf numFmtId="0" fontId="0" fillId="0" borderId="45" xfId="0" applyBorder="1" applyAlignment="1">
      <alignment shrinkToFit="1"/>
    </xf>
    <xf numFmtId="0" fontId="9" fillId="0" borderId="6" xfId="0" applyFont="1" applyBorder="1" applyAlignment="1">
      <alignment vertical="center"/>
    </xf>
    <xf numFmtId="0" fontId="10" fillId="0" borderId="5" xfId="0" applyFont="1" applyBorder="1" applyAlignment="1">
      <alignment vertical="center"/>
    </xf>
    <xf numFmtId="0" fontId="10" fillId="0" borderId="3" xfId="0" applyFont="1" applyBorder="1" applyAlignment="1">
      <alignment vertical="center"/>
    </xf>
    <xf numFmtId="0" fontId="16" fillId="0" borderId="50" xfId="2" applyFont="1" applyBorder="1" applyAlignment="1">
      <alignment vertical="center"/>
    </xf>
    <xf numFmtId="0" fontId="16" fillId="0" borderId="54" xfId="2" applyFont="1" applyBorder="1" applyAlignment="1">
      <alignment vertical="center"/>
    </xf>
    <xf numFmtId="0" fontId="16" fillId="0" borderId="53" xfId="2" applyFont="1" applyBorder="1" applyAlignment="1">
      <alignment vertical="center" wrapText="1"/>
    </xf>
    <xf numFmtId="0" fontId="13" fillId="0" borderId="53" xfId="2" applyFont="1" applyBorder="1" applyAlignment="1">
      <alignment vertical="center"/>
    </xf>
    <xf numFmtId="0" fontId="12" fillId="0" borderId="0" xfId="2" applyFont="1">
      <alignment vertical="center"/>
    </xf>
    <xf numFmtId="0" fontId="16" fillId="0" borderId="56" xfId="2" applyFont="1" applyBorder="1">
      <alignment vertical="center"/>
    </xf>
    <xf numFmtId="0" fontId="16" fillId="0" borderId="59" xfId="2" applyFont="1" applyBorder="1">
      <alignment vertical="center"/>
    </xf>
    <xf numFmtId="0" fontId="16" fillId="0" borderId="58" xfId="2" applyFont="1" applyBorder="1">
      <alignment vertical="center"/>
    </xf>
    <xf numFmtId="0" fontId="16" fillId="0" borderId="60" xfId="2" applyFont="1" applyBorder="1">
      <alignment vertical="center"/>
    </xf>
    <xf numFmtId="0" fontId="16" fillId="0" borderId="62" xfId="2" applyFont="1" applyBorder="1">
      <alignment vertical="center"/>
    </xf>
    <xf numFmtId="0" fontId="16" fillId="0" borderId="61" xfId="2" applyFont="1" applyBorder="1" applyAlignment="1">
      <alignment horizontal="center" vertical="center"/>
    </xf>
    <xf numFmtId="0" fontId="13" fillId="0" borderId="56" xfId="2" applyFont="1" applyBorder="1" applyAlignment="1">
      <alignment vertical="center"/>
    </xf>
    <xf numFmtId="0" fontId="13" fillId="0" borderId="59" xfId="2" applyFont="1" applyBorder="1" applyAlignment="1">
      <alignment horizontal="center" vertical="center"/>
    </xf>
    <xf numFmtId="0" fontId="13" fillId="0" borderId="58" xfId="2" applyFont="1" applyBorder="1" applyAlignment="1">
      <alignment horizontal="center" vertical="center"/>
    </xf>
    <xf numFmtId="0" fontId="13" fillId="0" borderId="63" xfId="2" applyFont="1" applyBorder="1" applyAlignment="1">
      <alignment vertical="center"/>
    </xf>
    <xf numFmtId="0" fontId="13" fillId="0" borderId="61" xfId="2" applyFont="1" applyBorder="1" applyAlignment="1">
      <alignment vertical="center"/>
    </xf>
    <xf numFmtId="0" fontId="13" fillId="0" borderId="52" xfId="2" applyFont="1" applyBorder="1" applyAlignment="1">
      <alignment vertical="center"/>
    </xf>
    <xf numFmtId="0" fontId="17" fillId="0" borderId="19" xfId="2" applyNumberFormat="1" applyFont="1" applyFill="1" applyBorder="1">
      <alignment vertical="center"/>
    </xf>
    <xf numFmtId="0" fontId="17" fillId="0" borderId="64" xfId="2" applyNumberFormat="1" applyFont="1" applyFill="1" applyBorder="1">
      <alignment vertical="center"/>
    </xf>
    <xf numFmtId="49" fontId="18" fillId="0" borderId="19" xfId="2" applyNumberFormat="1" applyFont="1" applyFill="1" applyBorder="1">
      <alignment vertical="center"/>
    </xf>
    <xf numFmtId="0" fontId="18" fillId="0" borderId="19" xfId="2" applyNumberFormat="1" applyFont="1" applyFill="1" applyBorder="1">
      <alignment vertical="center"/>
    </xf>
    <xf numFmtId="0" fontId="17" fillId="0" borderId="65" xfId="2" applyNumberFormat="1" applyFont="1" applyFill="1" applyBorder="1">
      <alignment vertical="center"/>
    </xf>
    <xf numFmtId="0" fontId="17" fillId="0" borderId="13" xfId="2" applyNumberFormat="1" applyFont="1" applyFill="1" applyBorder="1">
      <alignment vertical="center"/>
    </xf>
    <xf numFmtId="0" fontId="17" fillId="0" borderId="14" xfId="2" applyNumberFormat="1" applyFont="1" applyFill="1" applyBorder="1" applyAlignment="1">
      <alignment horizontal="center" vertical="center"/>
    </xf>
    <xf numFmtId="0" fontId="17" fillId="0" borderId="34" xfId="2" applyNumberFormat="1" applyFont="1" applyFill="1" applyBorder="1" applyAlignment="1">
      <alignment horizontal="center" vertical="center"/>
    </xf>
    <xf numFmtId="0" fontId="17" fillId="0" borderId="66" xfId="2" applyNumberFormat="1" applyFont="1" applyFill="1" applyBorder="1">
      <alignment vertical="center"/>
    </xf>
    <xf numFmtId="0" fontId="17" fillId="0" borderId="55" xfId="2" applyNumberFormat="1" applyFont="1" applyFill="1" applyBorder="1">
      <alignment vertical="center"/>
    </xf>
    <xf numFmtId="0" fontId="12" fillId="0" borderId="0" xfId="2" applyNumberFormat="1" applyFont="1">
      <alignment vertical="center"/>
    </xf>
    <xf numFmtId="0" fontId="7" fillId="0" borderId="0" xfId="3" applyAlignment="1"/>
    <xf numFmtId="0" fontId="17" fillId="0" borderId="50" xfId="2" applyNumberFormat="1" applyFont="1" applyFill="1" applyBorder="1" applyAlignment="1">
      <alignment horizontal="center" vertical="center"/>
    </xf>
    <xf numFmtId="0" fontId="13" fillId="0" borderId="61" xfId="2" applyFont="1" applyBorder="1" applyAlignment="1">
      <alignment horizontal="center" vertical="center"/>
    </xf>
    <xf numFmtId="0" fontId="0" fillId="0" borderId="11" xfId="0" applyFill="1" applyBorder="1" applyAlignment="1">
      <alignment shrinkToFit="1"/>
    </xf>
    <xf numFmtId="0" fontId="0" fillId="0" borderId="37" xfId="0" applyFill="1" applyBorder="1" applyAlignment="1">
      <alignment shrinkToFit="1"/>
    </xf>
    <xf numFmtId="0" fontId="0" fillId="0" borderId="8" xfId="0" applyFill="1" applyBorder="1" applyAlignment="1">
      <alignment shrinkToFit="1"/>
    </xf>
    <xf numFmtId="0" fontId="0" fillId="0" borderId="15" xfId="0" applyBorder="1" applyAlignment="1" applyProtection="1">
      <alignment horizontal="left" shrinkToFit="1"/>
      <protection locked="0"/>
    </xf>
    <xf numFmtId="0" fontId="0" fillId="0" borderId="12" xfId="0" applyBorder="1" applyAlignment="1" applyProtection="1">
      <alignment horizontal="left" shrinkToFit="1"/>
      <protection locked="0"/>
    </xf>
    <xf numFmtId="0" fontId="0" fillId="0" borderId="35" xfId="0" applyBorder="1" applyAlignment="1" applyProtection="1">
      <alignment horizontal="left" shrinkToFit="1"/>
      <protection locked="0"/>
    </xf>
    <xf numFmtId="0" fontId="0" fillId="0" borderId="15" xfId="0" applyBorder="1" applyAlignment="1" applyProtection="1">
      <alignment horizontal="left"/>
      <protection locked="0"/>
    </xf>
    <xf numFmtId="0" fontId="0" fillId="0" borderId="12" xfId="0" applyBorder="1" applyAlignment="1" applyProtection="1">
      <alignment horizontal="left"/>
      <protection locked="0"/>
    </xf>
    <xf numFmtId="0" fontId="0" fillId="0" borderId="35" xfId="0" applyBorder="1" applyAlignment="1" applyProtection="1">
      <alignment horizontal="left"/>
      <protection locked="0"/>
    </xf>
    <xf numFmtId="0" fontId="5" fillId="0" borderId="17" xfId="1" applyBorder="1" applyAlignment="1" applyProtection="1">
      <alignment horizontal="left"/>
      <protection locked="0"/>
    </xf>
    <xf numFmtId="0" fontId="0" fillId="0" borderId="18" xfId="0" applyBorder="1" applyAlignment="1" applyProtection="1">
      <alignment horizontal="left"/>
      <protection locked="0"/>
    </xf>
    <xf numFmtId="0" fontId="0" fillId="0" borderId="36" xfId="0" applyBorder="1" applyAlignment="1" applyProtection="1">
      <alignment horizontal="left"/>
      <protection locked="0"/>
    </xf>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0" fillId="0" borderId="38" xfId="0" applyBorder="1" applyAlignment="1" applyProtection="1">
      <alignment horizontal="left"/>
      <protection locked="0"/>
    </xf>
    <xf numFmtId="0" fontId="0" fillId="0" borderId="21" xfId="0" applyBorder="1" applyAlignment="1" applyProtection="1">
      <alignment horizontal="left"/>
      <protection locked="0"/>
    </xf>
    <xf numFmtId="0" fontId="0" fillId="0" borderId="7" xfId="0" applyBorder="1" applyAlignment="1" applyProtection="1">
      <alignment horizontal="left"/>
      <protection locked="0"/>
    </xf>
    <xf numFmtId="0" fontId="0" fillId="0" borderId="39" xfId="0" applyBorder="1" applyAlignment="1" applyProtection="1">
      <alignment horizontal="left"/>
      <protection locked="0"/>
    </xf>
    <xf numFmtId="0" fontId="0" fillId="0" borderId="1" xfId="0" applyBorder="1" applyAlignment="1"/>
    <xf numFmtId="0" fontId="0" fillId="0" borderId="2" xfId="0" applyBorder="1" applyAlignment="1"/>
    <xf numFmtId="0" fontId="0" fillId="0" borderId="9" xfId="0" applyBorder="1" applyAlignment="1"/>
    <xf numFmtId="49" fontId="0" fillId="0" borderId="13" xfId="0" applyNumberFormat="1" applyBorder="1" applyAlignment="1" applyProtection="1">
      <alignment horizontal="left"/>
      <protection locked="0"/>
    </xf>
    <xf numFmtId="49" fontId="0" fillId="0" borderId="14" xfId="0" applyNumberFormat="1" applyBorder="1" applyAlignment="1" applyProtection="1">
      <alignment horizontal="left"/>
      <protection locked="0"/>
    </xf>
    <xf numFmtId="49" fontId="0" fillId="0" borderId="34" xfId="0" applyNumberFormat="1" applyBorder="1" applyAlignment="1" applyProtection="1">
      <alignment horizontal="left"/>
      <protection locked="0"/>
    </xf>
    <xf numFmtId="49" fontId="0" fillId="0" borderId="15" xfId="0" applyNumberFormat="1" applyBorder="1" applyAlignment="1" applyProtection="1">
      <alignment horizontal="left"/>
      <protection locked="0"/>
    </xf>
    <xf numFmtId="49" fontId="0" fillId="0" borderId="12" xfId="0" applyNumberFormat="1" applyBorder="1" applyAlignment="1" applyProtection="1">
      <alignment horizontal="left"/>
      <protection locked="0"/>
    </xf>
    <xf numFmtId="49" fontId="0" fillId="0" borderId="35" xfId="0" applyNumberFormat="1" applyBorder="1" applyAlignment="1" applyProtection="1">
      <alignment horizontal="left"/>
      <protection locked="0"/>
    </xf>
    <xf numFmtId="49" fontId="7" fillId="0" borderId="15" xfId="0" applyNumberFormat="1" applyFont="1" applyBorder="1" applyAlignment="1" applyProtection="1">
      <alignment horizontal="left" shrinkToFit="1"/>
      <protection locked="0"/>
    </xf>
    <xf numFmtId="49" fontId="0" fillId="0" borderId="12" xfId="0" applyNumberFormat="1" applyBorder="1" applyAlignment="1" applyProtection="1">
      <alignment horizontal="left" shrinkToFit="1"/>
      <protection locked="0"/>
    </xf>
    <xf numFmtId="49" fontId="0" fillId="0" borderId="35" xfId="0" applyNumberFormat="1" applyBorder="1" applyAlignment="1" applyProtection="1">
      <alignment horizontal="left" shrinkToFit="1"/>
      <protection locked="0"/>
    </xf>
    <xf numFmtId="49" fontId="7" fillId="0" borderId="17" xfId="0" applyNumberFormat="1" applyFont="1" applyBorder="1" applyAlignment="1" applyProtection="1">
      <alignment horizontal="left" shrinkToFit="1"/>
      <protection locked="0"/>
    </xf>
    <xf numFmtId="49" fontId="0" fillId="0" borderId="18" xfId="0" applyNumberFormat="1" applyBorder="1" applyAlignment="1" applyProtection="1">
      <alignment horizontal="left" shrinkToFit="1"/>
      <protection locked="0"/>
    </xf>
    <xf numFmtId="49" fontId="0" fillId="0" borderId="36" xfId="0" applyNumberFormat="1" applyBorder="1" applyAlignment="1" applyProtection="1">
      <alignment horizontal="left" shrinkToFit="1"/>
      <protection locked="0"/>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0" borderId="40" xfId="0"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41" xfId="0" applyBorder="1" applyAlignment="1" applyProtection="1">
      <alignment horizontal="left"/>
      <protection locked="0"/>
    </xf>
    <xf numFmtId="49" fontId="0" fillId="0" borderId="15" xfId="0" applyNumberFormat="1" applyBorder="1" applyAlignment="1" applyProtection="1">
      <alignment horizontal="left" shrinkToFit="1"/>
      <protection locked="0"/>
    </xf>
    <xf numFmtId="49" fontId="0" fillId="0" borderId="17" xfId="0" applyNumberFormat="1" applyBorder="1" applyAlignment="1" applyProtection="1">
      <alignment horizontal="left" shrinkToFit="1"/>
      <protection locked="0"/>
    </xf>
    <xf numFmtId="49" fontId="0" fillId="0" borderId="32" xfId="0" applyNumberFormat="1" applyBorder="1" applyAlignment="1" applyProtection="1">
      <alignment horizontal="left"/>
      <protection locked="0"/>
    </xf>
    <xf numFmtId="49" fontId="0" fillId="0" borderId="33" xfId="0" applyNumberFormat="1" applyBorder="1" applyAlignment="1" applyProtection="1">
      <alignment horizontal="left"/>
      <protection locked="0"/>
    </xf>
    <xf numFmtId="49" fontId="0" fillId="0" borderId="46" xfId="0" applyNumberFormat="1" applyBorder="1" applyAlignment="1" applyProtection="1">
      <alignment horizontal="left"/>
      <protection locked="0"/>
    </xf>
    <xf numFmtId="0" fontId="7" fillId="0" borderId="15" xfId="0" applyFont="1" applyBorder="1" applyAlignment="1" applyProtection="1">
      <alignment horizontal="left" shrinkToFit="1"/>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9" xfId="0" applyBorder="1" applyAlignment="1" applyProtection="1">
      <alignment horizontal="left"/>
      <protection locked="0"/>
    </xf>
    <xf numFmtId="0" fontId="0" fillId="0" borderId="30" xfId="0" applyBorder="1" applyAlignment="1" applyProtection="1">
      <alignment horizontal="left"/>
      <protection locked="0"/>
    </xf>
    <xf numFmtId="0" fontId="0" fillId="0" borderId="44" xfId="0" applyBorder="1" applyAlignment="1" applyProtection="1">
      <alignment horizontal="left"/>
      <protection locked="0"/>
    </xf>
    <xf numFmtId="49" fontId="7" fillId="0" borderId="32" xfId="0" applyNumberFormat="1" applyFont="1" applyBorder="1" applyAlignment="1" applyProtection="1">
      <alignment horizontal="left"/>
      <protection locked="0"/>
    </xf>
    <xf numFmtId="0" fontId="0" fillId="0" borderId="24" xfId="0" applyFill="1" applyBorder="1" applyAlignment="1" applyProtection="1">
      <alignment horizontal="center"/>
      <protection locked="0"/>
    </xf>
    <xf numFmtId="0" fontId="0" fillId="0" borderId="25" xfId="0" applyFill="1" applyBorder="1" applyAlignment="1" applyProtection="1">
      <alignment horizontal="center"/>
      <protection locked="0"/>
    </xf>
    <xf numFmtId="0" fontId="0" fillId="0" borderId="21" xfId="0" applyNumberFormat="1" applyBorder="1" applyAlignment="1" applyProtection="1">
      <alignment horizontal="center"/>
      <protection locked="0"/>
    </xf>
    <xf numFmtId="0" fontId="0" fillId="0" borderId="7" xfId="0" applyNumberFormat="1"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19" xfId="0" applyBorder="1" applyAlignment="1" applyProtection="1">
      <alignment horizontal="left" shrinkToFit="1"/>
      <protection locked="0"/>
    </xf>
    <xf numFmtId="0" fontId="0" fillId="0" borderId="20" xfId="0" applyBorder="1" applyAlignment="1" applyProtection="1">
      <alignment horizontal="left" shrinkToFit="1"/>
      <protection locked="0"/>
    </xf>
    <xf numFmtId="0" fontId="0" fillId="0" borderId="38" xfId="0" applyBorder="1" applyAlignment="1" applyProtection="1">
      <alignment horizontal="left" shrinkToFit="1"/>
      <protection locked="0"/>
    </xf>
    <xf numFmtId="0" fontId="1" fillId="0" borderId="4" xfId="0" applyFont="1" applyBorder="1" applyAlignment="1">
      <alignment horizontal="center" vertical="center"/>
    </xf>
    <xf numFmtId="0" fontId="11" fillId="0" borderId="7"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vertical="center" shrinkToFit="1"/>
    </xf>
    <xf numFmtId="0" fontId="3" fillId="0" borderId="8" xfId="0" applyFont="1" applyBorder="1" applyAlignment="1">
      <alignment horizontal="center" vertical="center"/>
    </xf>
    <xf numFmtId="0" fontId="3" fillId="0" borderId="3" xfId="0" applyNumberFormat="1" applyFont="1" applyBorder="1" applyAlignment="1">
      <alignment horizontal="center" vertical="center" shrinkToFit="1"/>
    </xf>
    <xf numFmtId="0" fontId="3" fillId="0" borderId="4" xfId="0" applyNumberFormat="1" applyFont="1" applyBorder="1" applyAlignment="1">
      <alignment horizontal="center" vertical="center" shrinkToFit="1"/>
    </xf>
    <xf numFmtId="0" fontId="3" fillId="0" borderId="8" xfId="0" applyNumberFormat="1"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xf>
    <xf numFmtId="0" fontId="3" fillId="0" borderId="4" xfId="0" applyFont="1" applyBorder="1" applyAlignment="1">
      <alignment vertical="center" shrinkToFit="1"/>
    </xf>
    <xf numFmtId="0" fontId="3" fillId="0" borderId="0" xfId="0" applyFont="1" applyBorder="1" applyAlignment="1">
      <alignment horizontal="center" vertical="center" shrinkToFit="1"/>
    </xf>
    <xf numFmtId="0" fontId="3" fillId="0" borderId="7" xfId="0" applyNumberFormat="1" applyFont="1" applyBorder="1" applyAlignment="1">
      <alignment vertical="center" shrinkToFit="1"/>
    </xf>
    <xf numFmtId="0" fontId="7" fillId="0" borderId="0" xfId="0" applyFont="1" applyBorder="1" applyAlignment="1">
      <alignment horizontal="center" vertical="center"/>
    </xf>
    <xf numFmtId="0" fontId="3"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0" fillId="0" borderId="7" xfId="0" applyBorder="1" applyAlignment="1">
      <alignment vertical="center" shrinkToFit="1"/>
    </xf>
    <xf numFmtId="0" fontId="3" fillId="0" borderId="11" xfId="0" applyFont="1" applyBorder="1" applyAlignment="1">
      <alignment horizontal="center" vertical="center" shrinkToFit="1"/>
    </xf>
    <xf numFmtId="0" fontId="16" fillId="0" borderId="53" xfId="2" applyFont="1" applyBorder="1" applyAlignment="1">
      <alignment horizontal="center" vertical="center" wrapText="1"/>
    </xf>
    <xf numFmtId="0" fontId="16" fillId="0" borderId="61" xfId="2" applyFont="1" applyBorder="1" applyAlignment="1">
      <alignment horizontal="center" vertical="center"/>
    </xf>
    <xf numFmtId="0" fontId="13" fillId="0" borderId="55" xfId="2" applyFont="1" applyBorder="1" applyAlignment="1">
      <alignment vertical="center"/>
    </xf>
    <xf numFmtId="0" fontId="16" fillId="0" borderId="49" xfId="2" applyFont="1" applyBorder="1" applyAlignment="1">
      <alignment vertical="center"/>
    </xf>
    <xf numFmtId="0" fontId="16" fillId="0" borderId="50" xfId="2" applyFont="1" applyBorder="1" applyAlignment="1">
      <alignment vertical="center"/>
    </xf>
    <xf numFmtId="0" fontId="13" fillId="0" borderId="13" xfId="2" applyFont="1" applyBorder="1" applyAlignment="1">
      <alignment vertical="center"/>
    </xf>
    <xf numFmtId="0" fontId="13" fillId="0" borderId="56" xfId="2" applyFont="1" applyBorder="1" applyAlignment="1">
      <alignment vertical="center"/>
    </xf>
    <xf numFmtId="0" fontId="15" fillId="0" borderId="48" xfId="2" applyFont="1" applyBorder="1" applyAlignment="1">
      <alignment vertical="center" wrapText="1"/>
    </xf>
    <xf numFmtId="0" fontId="15" fillId="0" borderId="57" xfId="2" applyFont="1" applyBorder="1" applyAlignment="1">
      <alignment vertical="center" wrapText="1"/>
    </xf>
    <xf numFmtId="0" fontId="16" fillId="0" borderId="13" xfId="2" applyFont="1" applyBorder="1" applyAlignment="1">
      <alignment vertical="center"/>
    </xf>
    <xf numFmtId="0" fontId="16" fillId="0" borderId="56" xfId="2" applyFont="1" applyBorder="1" applyAlignment="1">
      <alignment vertical="center"/>
    </xf>
    <xf numFmtId="0" fontId="16" fillId="0" borderId="34" xfId="2" applyFont="1" applyBorder="1" applyAlignment="1">
      <alignment vertical="center"/>
    </xf>
    <xf numFmtId="0" fontId="16" fillId="0" borderId="58" xfId="2" applyFont="1" applyBorder="1" applyAlignment="1">
      <alignment vertical="center"/>
    </xf>
    <xf numFmtId="0" fontId="16" fillId="0" borderId="14" xfId="2" applyFont="1" applyBorder="1" applyAlignment="1">
      <alignment vertical="center"/>
    </xf>
    <xf numFmtId="0" fontId="16" fillId="0" borderId="51" xfId="2" applyFont="1" applyBorder="1" applyAlignment="1">
      <alignment vertical="center"/>
    </xf>
  </cellXfs>
  <cellStyles count="4">
    <cellStyle name="ハイパーリンク" xfId="1" builtinId="8"/>
    <cellStyle name="標準" xfId="0" builtinId="0"/>
    <cellStyle name="標準 2" xfId="3"/>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view="pageBreakPreview" topLeftCell="A24" zoomScaleSheetLayoutView="100" workbookViewId="0">
      <selection activeCell="A4" sqref="A4"/>
    </sheetView>
  </sheetViews>
  <sheetFormatPr defaultColWidth="9" defaultRowHeight="13.5"/>
  <cols>
    <col min="1" max="1" width="37.625" customWidth="1"/>
    <col min="2" max="11" width="6.625" customWidth="1"/>
    <col min="12" max="12" width="28.125" style="23" customWidth="1"/>
  </cols>
  <sheetData>
    <row r="1" spans="1:12" ht="18.75">
      <c r="A1" s="24" t="s">
        <v>129</v>
      </c>
    </row>
    <row r="2" spans="1:12">
      <c r="A2" s="25" t="s">
        <v>0</v>
      </c>
    </row>
    <row r="3" spans="1:12">
      <c r="A3" s="46" t="s">
        <v>136</v>
      </c>
    </row>
    <row r="4" spans="1:12" ht="14.25" thickBot="1">
      <c r="A4" s="26" t="s">
        <v>1</v>
      </c>
      <c r="B4" s="126"/>
      <c r="C4" s="127"/>
      <c r="D4" s="127"/>
      <c r="E4" s="127"/>
      <c r="F4" s="127"/>
      <c r="G4" s="127"/>
      <c r="H4" s="127"/>
      <c r="I4" s="127"/>
      <c r="J4" s="127"/>
      <c r="K4" s="128"/>
      <c r="L4" s="36" t="s">
        <v>2</v>
      </c>
    </row>
    <row r="5" spans="1:12">
      <c r="A5" s="47" t="s">
        <v>3</v>
      </c>
      <c r="B5" s="129"/>
      <c r="C5" s="130"/>
      <c r="D5" s="130"/>
      <c r="E5" s="130"/>
      <c r="F5" s="130"/>
      <c r="G5" s="130"/>
      <c r="H5" s="130"/>
      <c r="I5" s="130"/>
      <c r="J5" s="130"/>
      <c r="K5" s="131"/>
      <c r="L5" s="45" t="s">
        <v>70</v>
      </c>
    </row>
    <row r="6" spans="1:12">
      <c r="A6" s="47" t="s">
        <v>4</v>
      </c>
      <c r="B6" s="132"/>
      <c r="C6" s="133"/>
      <c r="D6" s="133"/>
      <c r="E6" s="133"/>
      <c r="F6" s="133"/>
      <c r="G6" s="133"/>
      <c r="H6" s="133"/>
      <c r="I6" s="133"/>
      <c r="J6" s="133"/>
      <c r="K6" s="134"/>
      <c r="L6" s="45" t="s">
        <v>68</v>
      </c>
    </row>
    <row r="7" spans="1:12">
      <c r="A7" s="47" t="s">
        <v>5</v>
      </c>
      <c r="B7" s="135"/>
      <c r="C7" s="136"/>
      <c r="D7" s="136"/>
      <c r="E7" s="136"/>
      <c r="F7" s="136"/>
      <c r="G7" s="136"/>
      <c r="H7" s="136"/>
      <c r="I7" s="136"/>
      <c r="J7" s="136"/>
      <c r="K7" s="137"/>
      <c r="L7" s="45" t="s">
        <v>69</v>
      </c>
    </row>
    <row r="8" spans="1:12" ht="14.25" thickBot="1">
      <c r="A8" s="48" t="s">
        <v>6</v>
      </c>
      <c r="B8" s="138"/>
      <c r="C8" s="139"/>
      <c r="D8" s="139"/>
      <c r="E8" s="139"/>
      <c r="F8" s="139"/>
      <c r="G8" s="139"/>
      <c r="H8" s="139"/>
      <c r="I8" s="139"/>
      <c r="J8" s="139"/>
      <c r="K8" s="140"/>
      <c r="L8" s="38"/>
    </row>
    <row r="9" spans="1:12" ht="14.25" thickTop="1">
      <c r="A9" s="47" t="s">
        <v>80</v>
      </c>
      <c r="B9" s="147"/>
      <c r="C9" s="136"/>
      <c r="D9" s="136"/>
      <c r="E9" s="136"/>
      <c r="F9" s="136"/>
      <c r="G9" s="136"/>
      <c r="H9" s="136"/>
      <c r="I9" s="136"/>
      <c r="J9" s="136"/>
      <c r="K9" s="137"/>
      <c r="L9" s="45" t="s">
        <v>133</v>
      </c>
    </row>
    <row r="10" spans="1:12" ht="14.25" thickBot="1">
      <c r="A10" s="48" t="s">
        <v>79</v>
      </c>
      <c r="B10" s="148"/>
      <c r="C10" s="139"/>
      <c r="D10" s="139"/>
      <c r="E10" s="139"/>
      <c r="F10" s="139"/>
      <c r="G10" s="139"/>
      <c r="H10" s="139"/>
      <c r="I10" s="139"/>
      <c r="J10" s="139"/>
      <c r="K10" s="140"/>
      <c r="L10" s="38" t="s">
        <v>134</v>
      </c>
    </row>
    <row r="11" spans="1:12" ht="14.25" thickTop="1">
      <c r="A11" s="49" t="s">
        <v>7</v>
      </c>
      <c r="B11" s="120"/>
      <c r="C11" s="121"/>
      <c r="D11" s="121"/>
      <c r="E11" s="121"/>
      <c r="F11" s="121"/>
      <c r="G11" s="121"/>
      <c r="H11" s="121"/>
      <c r="I11" s="121"/>
      <c r="J11" s="121"/>
      <c r="K11" s="122"/>
      <c r="L11" s="39" t="s">
        <v>8</v>
      </c>
    </row>
    <row r="12" spans="1:12">
      <c r="A12" s="47" t="s">
        <v>9</v>
      </c>
      <c r="B12" s="114"/>
      <c r="C12" s="115"/>
      <c r="D12" s="115"/>
      <c r="E12" s="115"/>
      <c r="F12" s="115"/>
      <c r="G12" s="115"/>
      <c r="H12" s="115"/>
      <c r="I12" s="115"/>
      <c r="J12" s="115"/>
      <c r="K12" s="116"/>
      <c r="L12" s="37"/>
    </row>
    <row r="13" spans="1:12">
      <c r="A13" s="47" t="s">
        <v>10</v>
      </c>
      <c r="B13" s="111"/>
      <c r="C13" s="112"/>
      <c r="D13" s="112"/>
      <c r="E13" s="112"/>
      <c r="F13" s="112"/>
      <c r="G13" s="112"/>
      <c r="H13" s="112"/>
      <c r="I13" s="112"/>
      <c r="J13" s="112"/>
      <c r="K13" s="113"/>
      <c r="L13" s="37" t="s">
        <v>11</v>
      </c>
    </row>
    <row r="14" spans="1:12">
      <c r="A14" s="47" t="s">
        <v>12</v>
      </c>
      <c r="B14" s="123"/>
      <c r="C14" s="124"/>
      <c r="D14" s="124"/>
      <c r="E14" s="124"/>
      <c r="F14" s="124"/>
      <c r="G14" s="124"/>
      <c r="H14" s="124"/>
      <c r="I14" s="124"/>
      <c r="J14" s="124"/>
      <c r="K14" s="125"/>
      <c r="L14" s="37" t="s">
        <v>13</v>
      </c>
    </row>
    <row r="15" spans="1:12">
      <c r="A15" s="47" t="s">
        <v>14</v>
      </c>
      <c r="B15" s="114"/>
      <c r="C15" s="115"/>
      <c r="D15" s="115"/>
      <c r="E15" s="115"/>
      <c r="F15" s="115"/>
      <c r="G15" s="115"/>
      <c r="H15" s="115"/>
      <c r="I15" s="115"/>
      <c r="J15" s="115"/>
      <c r="K15" s="116"/>
      <c r="L15" s="37" t="s">
        <v>15</v>
      </c>
    </row>
    <row r="16" spans="1:12">
      <c r="A16" s="47" t="s">
        <v>16</v>
      </c>
      <c r="B16" s="111"/>
      <c r="C16" s="112"/>
      <c r="D16" s="112"/>
      <c r="E16" s="112"/>
      <c r="F16" s="112"/>
      <c r="G16" s="112"/>
      <c r="H16" s="112"/>
      <c r="I16" s="112"/>
      <c r="J16" s="112"/>
      <c r="K16" s="113"/>
      <c r="L16" s="37" t="s">
        <v>17</v>
      </c>
    </row>
    <row r="17" spans="1:12">
      <c r="A17" s="47" t="s">
        <v>18</v>
      </c>
      <c r="B17" s="114"/>
      <c r="C17" s="115"/>
      <c r="D17" s="115"/>
      <c r="E17" s="115"/>
      <c r="F17" s="115"/>
      <c r="G17" s="115"/>
      <c r="H17" s="115"/>
      <c r="I17" s="115"/>
      <c r="J17" s="115"/>
      <c r="K17" s="116"/>
      <c r="L17" s="108" t="s">
        <v>15</v>
      </c>
    </row>
    <row r="18" spans="1:12" ht="14.25" thickBot="1">
      <c r="A18" s="48" t="s">
        <v>19</v>
      </c>
      <c r="B18" s="117"/>
      <c r="C18" s="118"/>
      <c r="D18" s="118"/>
      <c r="E18" s="118"/>
      <c r="F18" s="118"/>
      <c r="G18" s="118"/>
      <c r="H18" s="118"/>
      <c r="I18" s="118"/>
      <c r="J18" s="118"/>
      <c r="K18" s="119"/>
      <c r="L18" s="109" t="s">
        <v>130</v>
      </c>
    </row>
    <row r="19" spans="1:12" ht="14.25" thickTop="1">
      <c r="A19" s="49" t="s">
        <v>21</v>
      </c>
      <c r="B19" s="120"/>
      <c r="C19" s="121"/>
      <c r="D19" s="121"/>
      <c r="E19" s="121"/>
      <c r="F19" s="121"/>
      <c r="G19" s="121"/>
      <c r="H19" s="121"/>
      <c r="I19" s="121"/>
      <c r="J19" s="121"/>
      <c r="K19" s="122"/>
      <c r="L19" s="110" t="s">
        <v>22</v>
      </c>
    </row>
    <row r="20" spans="1:12">
      <c r="A20" s="47" t="s">
        <v>23</v>
      </c>
      <c r="B20" s="114"/>
      <c r="C20" s="115"/>
      <c r="D20" s="115"/>
      <c r="E20" s="115"/>
      <c r="F20" s="115"/>
      <c r="G20" s="115"/>
      <c r="H20" s="115"/>
      <c r="I20" s="115"/>
      <c r="J20" s="115"/>
      <c r="K20" s="116"/>
      <c r="L20" s="108"/>
    </row>
    <row r="21" spans="1:12">
      <c r="A21" s="47" t="s">
        <v>24</v>
      </c>
      <c r="B21" s="111"/>
      <c r="C21" s="112"/>
      <c r="D21" s="112"/>
      <c r="E21" s="112"/>
      <c r="F21" s="112"/>
      <c r="G21" s="112"/>
      <c r="H21" s="112"/>
      <c r="I21" s="112"/>
      <c r="J21" s="112"/>
      <c r="K21" s="113"/>
      <c r="L21" s="108" t="s">
        <v>11</v>
      </c>
    </row>
    <row r="22" spans="1:12">
      <c r="A22" s="47" t="s">
        <v>25</v>
      </c>
      <c r="B22" s="123"/>
      <c r="C22" s="124"/>
      <c r="D22" s="124"/>
      <c r="E22" s="124"/>
      <c r="F22" s="124"/>
      <c r="G22" s="124"/>
      <c r="H22" s="124"/>
      <c r="I22" s="124"/>
      <c r="J22" s="124"/>
      <c r="K22" s="125"/>
      <c r="L22" s="108" t="s">
        <v>13</v>
      </c>
    </row>
    <row r="23" spans="1:12">
      <c r="A23" s="50" t="s">
        <v>26</v>
      </c>
      <c r="B23" s="123"/>
      <c r="C23" s="124"/>
      <c r="D23" s="124"/>
      <c r="E23" s="124"/>
      <c r="F23" s="124"/>
      <c r="G23" s="124"/>
      <c r="H23" s="124"/>
      <c r="I23" s="124"/>
      <c r="J23" s="124"/>
      <c r="K23" s="125"/>
      <c r="L23" s="108" t="s">
        <v>15</v>
      </c>
    </row>
    <row r="24" spans="1:12" ht="14.25" thickBot="1">
      <c r="A24" s="48" t="s">
        <v>27</v>
      </c>
      <c r="B24" s="141"/>
      <c r="C24" s="142"/>
      <c r="D24" s="142"/>
      <c r="E24" s="142"/>
      <c r="F24" s="142"/>
      <c r="G24" s="142"/>
      <c r="H24" s="142"/>
      <c r="I24" s="142"/>
      <c r="J24" s="142"/>
      <c r="K24" s="143"/>
      <c r="L24" s="109" t="s">
        <v>131</v>
      </c>
    </row>
    <row r="25" spans="1:12" ht="14.25" thickTop="1">
      <c r="A25" s="49" t="s">
        <v>28</v>
      </c>
      <c r="B25" s="144"/>
      <c r="C25" s="145"/>
      <c r="D25" s="145"/>
      <c r="E25" s="145"/>
      <c r="F25" s="145"/>
      <c r="G25" s="145"/>
      <c r="H25" s="145"/>
      <c r="I25" s="145"/>
      <c r="J25" s="145"/>
      <c r="K25" s="146"/>
      <c r="L25" s="110" t="s">
        <v>29</v>
      </c>
    </row>
    <row r="26" spans="1:12">
      <c r="A26" s="47" t="s">
        <v>30</v>
      </c>
      <c r="B26" s="123"/>
      <c r="C26" s="124"/>
      <c r="D26" s="124"/>
      <c r="E26" s="124"/>
      <c r="F26" s="124"/>
      <c r="G26" s="124"/>
      <c r="H26" s="124"/>
      <c r="I26" s="124"/>
      <c r="J26" s="124"/>
      <c r="K26" s="125"/>
      <c r="L26" s="108"/>
    </row>
    <row r="27" spans="1:12">
      <c r="A27" s="47" t="s">
        <v>31</v>
      </c>
      <c r="B27" s="111"/>
      <c r="C27" s="112"/>
      <c r="D27" s="112"/>
      <c r="E27" s="112"/>
      <c r="F27" s="112"/>
      <c r="G27" s="112"/>
      <c r="H27" s="112"/>
      <c r="I27" s="112"/>
      <c r="J27" s="112"/>
      <c r="K27" s="113"/>
      <c r="L27" s="37" t="s">
        <v>11</v>
      </c>
    </row>
    <row r="28" spans="1:12">
      <c r="A28" s="47" t="s">
        <v>32</v>
      </c>
      <c r="B28" s="123"/>
      <c r="C28" s="124"/>
      <c r="D28" s="124"/>
      <c r="E28" s="124"/>
      <c r="F28" s="124"/>
      <c r="G28" s="124"/>
      <c r="H28" s="124"/>
      <c r="I28" s="124"/>
      <c r="J28" s="124"/>
      <c r="K28" s="125"/>
      <c r="L28" s="37" t="s">
        <v>13</v>
      </c>
    </row>
    <row r="29" spans="1:12">
      <c r="A29" s="47" t="s">
        <v>33</v>
      </c>
      <c r="B29" s="114"/>
      <c r="C29" s="115"/>
      <c r="D29" s="115"/>
      <c r="E29" s="115"/>
      <c r="F29" s="115"/>
      <c r="G29" s="115"/>
      <c r="H29" s="115"/>
      <c r="I29" s="115"/>
      <c r="J29" s="115"/>
      <c r="K29" s="116"/>
      <c r="L29" s="37" t="s">
        <v>15</v>
      </c>
    </row>
    <row r="30" spans="1:12">
      <c r="A30" s="47" t="s">
        <v>34</v>
      </c>
      <c r="B30" s="111"/>
      <c r="C30" s="112"/>
      <c r="D30" s="112"/>
      <c r="E30" s="112"/>
      <c r="F30" s="112"/>
      <c r="G30" s="112"/>
      <c r="H30" s="112"/>
      <c r="I30" s="112"/>
      <c r="J30" s="112"/>
      <c r="K30" s="113"/>
      <c r="L30" s="37" t="s">
        <v>17</v>
      </c>
    </row>
    <row r="31" spans="1:12">
      <c r="A31" s="47" t="s">
        <v>35</v>
      </c>
      <c r="B31" s="114"/>
      <c r="C31" s="115"/>
      <c r="D31" s="115"/>
      <c r="E31" s="115"/>
      <c r="F31" s="115"/>
      <c r="G31" s="115"/>
      <c r="H31" s="115"/>
      <c r="I31" s="115"/>
      <c r="J31" s="115"/>
      <c r="K31" s="116"/>
      <c r="L31" s="37" t="s">
        <v>15</v>
      </c>
    </row>
    <row r="32" spans="1:12" ht="14.25" thickBot="1">
      <c r="A32" s="48" t="s">
        <v>36</v>
      </c>
      <c r="B32" s="117"/>
      <c r="C32" s="118"/>
      <c r="D32" s="118"/>
      <c r="E32" s="118"/>
      <c r="F32" s="118"/>
      <c r="G32" s="118"/>
      <c r="H32" s="118"/>
      <c r="I32" s="118"/>
      <c r="J32" s="118"/>
      <c r="K32" s="119"/>
      <c r="L32" s="38" t="s">
        <v>20</v>
      </c>
    </row>
    <row r="33" spans="1:12" ht="15" hidden="1" thickTop="1" thickBot="1">
      <c r="A33" s="51" t="s">
        <v>37</v>
      </c>
      <c r="B33" s="159" t="s">
        <v>81</v>
      </c>
      <c r="C33" s="160"/>
      <c r="D33" s="160"/>
      <c r="E33" s="28"/>
      <c r="F33" s="29"/>
      <c r="G33" s="29"/>
      <c r="H33" s="29"/>
      <c r="I33" s="29"/>
      <c r="J33" s="29"/>
      <c r="K33" s="41"/>
      <c r="L33" s="54" t="s">
        <v>128</v>
      </c>
    </row>
    <row r="34" spans="1:12" ht="15" hidden="1" thickTop="1" thickBot="1">
      <c r="A34" s="49" t="s">
        <v>38</v>
      </c>
      <c r="B34" s="161" t="s">
        <v>81</v>
      </c>
      <c r="C34" s="162"/>
      <c r="D34" s="162"/>
      <c r="E34" s="30"/>
      <c r="F34" s="31"/>
      <c r="G34" s="31"/>
      <c r="H34" s="31"/>
      <c r="I34" s="31"/>
      <c r="J34" s="31"/>
      <c r="K34" s="42"/>
      <c r="L34" s="56" t="s">
        <v>73</v>
      </c>
    </row>
    <row r="35" spans="1:12" ht="14.25" thickTop="1">
      <c r="A35" s="51" t="s">
        <v>63</v>
      </c>
      <c r="B35" s="163" t="s">
        <v>81</v>
      </c>
      <c r="C35" s="164"/>
      <c r="D35" s="164"/>
      <c r="E35" s="32"/>
      <c r="F35" s="27"/>
      <c r="G35" s="27"/>
      <c r="H35" s="27"/>
      <c r="I35" s="27"/>
      <c r="J35" s="27"/>
      <c r="K35" s="40"/>
      <c r="L35" s="54" t="s">
        <v>72</v>
      </c>
    </row>
    <row r="36" spans="1:12">
      <c r="A36" s="49" t="s">
        <v>64</v>
      </c>
      <c r="B36" s="165"/>
      <c r="C36" s="166"/>
      <c r="D36" s="166"/>
      <c r="E36" s="166"/>
      <c r="F36" s="166"/>
      <c r="G36" s="166"/>
      <c r="H36" s="166"/>
      <c r="I36" s="166"/>
      <c r="J36" s="166"/>
      <c r="K36" s="167"/>
      <c r="L36" s="39" t="s">
        <v>39</v>
      </c>
    </row>
    <row r="37" spans="1:12">
      <c r="A37" s="47" t="s">
        <v>65</v>
      </c>
      <c r="B37" s="114"/>
      <c r="C37" s="115"/>
      <c r="D37" s="115"/>
      <c r="E37" s="115"/>
      <c r="F37" s="115"/>
      <c r="G37" s="115"/>
      <c r="H37" s="115"/>
      <c r="I37" s="115"/>
      <c r="J37" s="115"/>
      <c r="K37" s="116"/>
      <c r="L37" s="37" t="s">
        <v>15</v>
      </c>
    </row>
    <row r="38" spans="1:12">
      <c r="A38" s="47" t="s">
        <v>66</v>
      </c>
      <c r="B38" s="152"/>
      <c r="C38" s="112"/>
      <c r="D38" s="112"/>
      <c r="E38" s="112"/>
      <c r="F38" s="112"/>
      <c r="G38" s="112"/>
      <c r="H38" s="112"/>
      <c r="I38" s="112"/>
      <c r="J38" s="112"/>
      <c r="K38" s="113"/>
      <c r="L38" s="37" t="s">
        <v>39</v>
      </c>
    </row>
    <row r="39" spans="1:12" ht="14.25" thickBot="1">
      <c r="A39" s="47" t="s">
        <v>67</v>
      </c>
      <c r="B39" s="114"/>
      <c r="C39" s="115"/>
      <c r="D39" s="115"/>
      <c r="E39" s="115"/>
      <c r="F39" s="115"/>
      <c r="G39" s="115"/>
      <c r="H39" s="115"/>
      <c r="I39" s="115"/>
      <c r="J39" s="115"/>
      <c r="K39" s="116"/>
      <c r="L39" s="37" t="s">
        <v>15</v>
      </c>
    </row>
    <row r="40" spans="1:12" ht="15" thickTop="1" thickBot="1">
      <c r="A40" s="52" t="s">
        <v>40</v>
      </c>
      <c r="B40" s="153" t="s">
        <v>81</v>
      </c>
      <c r="C40" s="154"/>
      <c r="D40" s="154"/>
      <c r="E40" s="33"/>
      <c r="F40" s="34"/>
      <c r="G40" s="34"/>
      <c r="H40" s="34"/>
      <c r="I40" s="34"/>
      <c r="J40" s="34"/>
      <c r="K40" s="43"/>
      <c r="L40" s="55" t="s">
        <v>72</v>
      </c>
    </row>
    <row r="41" spans="1:12" ht="15" thickTop="1" thickBot="1">
      <c r="A41" s="52" t="s">
        <v>124</v>
      </c>
      <c r="B41" s="155"/>
      <c r="C41" s="156"/>
      <c r="D41" s="156"/>
      <c r="E41" s="156"/>
      <c r="F41" s="156"/>
      <c r="G41" s="156"/>
      <c r="H41" s="156"/>
      <c r="I41" s="156"/>
      <c r="J41" s="156"/>
      <c r="K41" s="157"/>
      <c r="L41" s="73" t="s">
        <v>13</v>
      </c>
    </row>
    <row r="42" spans="1:12" ht="15" thickTop="1" thickBot="1">
      <c r="A42" s="53" t="s">
        <v>75</v>
      </c>
      <c r="B42" s="158"/>
      <c r="C42" s="150"/>
      <c r="D42" s="150"/>
      <c r="E42" s="150"/>
      <c r="F42" s="150"/>
      <c r="G42" s="150"/>
      <c r="H42" s="150"/>
      <c r="I42" s="150"/>
      <c r="J42" s="150"/>
      <c r="K42" s="151"/>
      <c r="L42" s="60" t="s">
        <v>77</v>
      </c>
    </row>
    <row r="43" spans="1:12" ht="15" thickTop="1" thickBot="1">
      <c r="A43" s="61" t="s">
        <v>41</v>
      </c>
      <c r="B43" s="149"/>
      <c r="C43" s="150"/>
      <c r="D43" s="150"/>
      <c r="E43" s="150"/>
      <c r="F43" s="150"/>
      <c r="G43" s="150"/>
      <c r="H43" s="150"/>
      <c r="I43" s="150"/>
      <c r="J43" s="150"/>
      <c r="K43" s="151"/>
      <c r="L43" s="44" t="s">
        <v>42</v>
      </c>
    </row>
    <row r="44" spans="1:12">
      <c r="A44" s="57" t="s">
        <v>71</v>
      </c>
    </row>
    <row r="45" spans="1:12">
      <c r="A45" s="58" t="s">
        <v>43</v>
      </c>
    </row>
    <row r="46" spans="1:12">
      <c r="A46" s="35" t="s">
        <v>78</v>
      </c>
    </row>
  </sheetData>
  <protectedRanges>
    <protectedRange sqref="B5:K32 B35:K43" name="範囲1" securityDescriptor=""/>
    <protectedRange sqref="B33:K34" name="範囲1_1" securityDescriptor=""/>
  </protectedRanges>
  <dataConsolidate/>
  <mergeCells count="40">
    <mergeCell ref="B9:K9"/>
    <mergeCell ref="B10:K10"/>
    <mergeCell ref="B43:K43"/>
    <mergeCell ref="B38:K38"/>
    <mergeCell ref="B39:K39"/>
    <mergeCell ref="B40:D40"/>
    <mergeCell ref="B41:K41"/>
    <mergeCell ref="B42:K42"/>
    <mergeCell ref="B33:D33"/>
    <mergeCell ref="B34:D34"/>
    <mergeCell ref="B35:D35"/>
    <mergeCell ref="B36:K36"/>
    <mergeCell ref="B37:K37"/>
    <mergeCell ref="B29:K29"/>
    <mergeCell ref="B32:K32"/>
    <mergeCell ref="B21:K21"/>
    <mergeCell ref="B22:K22"/>
    <mergeCell ref="B23:K23"/>
    <mergeCell ref="B30:K30"/>
    <mergeCell ref="B31:K31"/>
    <mergeCell ref="B24:K24"/>
    <mergeCell ref="B25:K25"/>
    <mergeCell ref="B26:K26"/>
    <mergeCell ref="B27:K27"/>
    <mergeCell ref="B28:K28"/>
    <mergeCell ref="B4:K4"/>
    <mergeCell ref="B5:K5"/>
    <mergeCell ref="B6:K6"/>
    <mergeCell ref="B7:K7"/>
    <mergeCell ref="B8:K8"/>
    <mergeCell ref="B11:K11"/>
    <mergeCell ref="B12:K12"/>
    <mergeCell ref="B13:K13"/>
    <mergeCell ref="B14:K14"/>
    <mergeCell ref="B15:K15"/>
    <mergeCell ref="B16:K16"/>
    <mergeCell ref="B17:K17"/>
    <mergeCell ref="B18:K18"/>
    <mergeCell ref="B19:K19"/>
    <mergeCell ref="B20:K20"/>
  </mergeCells>
  <phoneticPr fontId="6"/>
  <dataValidations count="7">
    <dataValidation type="textLength" allowBlank="1" showInputMessage="1" showErrorMessage="1" sqref="B5:K5">
      <formula1>1</formula1>
      <formula2>10</formula2>
    </dataValidation>
    <dataValidation type="textLength" allowBlank="1" showInputMessage="1" showErrorMessage="1" sqref="B6:K6">
      <formula1>1</formula1>
      <formula2>20</formula2>
    </dataValidation>
    <dataValidation allowBlank="1" showInputMessage="1" showErrorMessage="1" sqref="B41:K43 B36:D39 E33:K40 B7:K8 B11:K32"/>
    <dataValidation type="list" showInputMessage="1" showErrorMessage="1" sqref="B33:D33">
      <formula1>" 【選択してください】,神戸会場,東京会場"</formula1>
    </dataValidation>
    <dataValidation type="list" showInputMessage="1" showErrorMessage="1" sqref="B34:D34">
      <formula1>"【選択してください】,他方の会場を希望,第１希望会場のみ希望"</formula1>
    </dataValidation>
    <dataValidation type="list" showInputMessage="1" showErrorMessage="1" sqref="B35:D35 B40:D40">
      <formula1>"【選択してください】,必要,不要"</formula1>
    </dataValidation>
    <dataValidation type="textLength" allowBlank="1" showInputMessage="1" showErrorMessage="1" sqref="B9:K10">
      <formula1>1</formula1>
      <formula2>30</formula2>
    </dataValidation>
  </dataValidations>
  <pageMargins left="0.78680555555555598" right="0.78680555555555598" top="0.39305555555555599" bottom="0.39305555555555599" header="0.51180555555555596" footer="0.51180555555555596"/>
  <pageSetup paperSize="9" scale="9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1"/>
  <sheetViews>
    <sheetView view="pageBreakPreview" zoomScaleSheetLayoutView="100" workbookViewId="0">
      <selection activeCell="J40" sqref="J40:AA40"/>
    </sheetView>
  </sheetViews>
  <sheetFormatPr defaultColWidth="4.125" defaultRowHeight="24" customHeight="1"/>
  <cols>
    <col min="1" max="1" width="4.125" style="1"/>
    <col min="2" max="31" width="2.125" style="1" customWidth="1"/>
    <col min="32" max="32" width="2.125" style="65" customWidth="1"/>
    <col min="33" max="41" width="2.125" style="1" customWidth="1"/>
    <col min="42" max="16384" width="4.125" style="1"/>
  </cols>
  <sheetData>
    <row r="1" spans="1:41" ht="24" customHeight="1">
      <c r="A1" s="2"/>
      <c r="B1" s="2" t="s">
        <v>44</v>
      </c>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41" ht="24" customHeight="1">
      <c r="A2" s="2"/>
      <c r="AO2" s="9" t="s">
        <v>45</v>
      </c>
    </row>
    <row r="3" spans="1:41" ht="13.35" customHeight="1">
      <c r="A3" s="2"/>
    </row>
    <row r="4" spans="1:41" ht="24" customHeight="1">
      <c r="A4" s="2"/>
      <c r="B4" s="168" t="s">
        <v>132</v>
      </c>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row>
    <row r="5" spans="1:41" ht="24" customHeight="1">
      <c r="A5" s="2"/>
      <c r="B5" s="3" t="s">
        <v>3</v>
      </c>
      <c r="C5" s="4"/>
      <c r="D5" s="4"/>
      <c r="E5" s="4"/>
      <c r="F5" s="4"/>
      <c r="G5" s="4"/>
      <c r="H5" s="4"/>
      <c r="I5" s="4"/>
      <c r="J5" s="4"/>
      <c r="K5" s="4"/>
      <c r="L5" s="4"/>
      <c r="M5" s="4"/>
      <c r="N5" s="4"/>
      <c r="O5" s="4"/>
      <c r="P5" s="4"/>
      <c r="Q5" s="4"/>
      <c r="R5" s="4"/>
      <c r="S5" s="4"/>
      <c r="T5" s="4"/>
      <c r="U5" s="4"/>
      <c r="V5" s="3" t="s">
        <v>5</v>
      </c>
      <c r="W5" s="4"/>
      <c r="X5" s="4"/>
      <c r="Y5" s="4"/>
      <c r="Z5" s="4"/>
      <c r="AA5" s="4"/>
      <c r="AB5" s="4"/>
      <c r="AC5" s="4"/>
      <c r="AD5" s="4"/>
      <c r="AE5" s="4"/>
      <c r="AF5" s="66"/>
      <c r="AG5" s="4"/>
      <c r="AH5" s="4"/>
      <c r="AI5" s="4"/>
      <c r="AJ5" s="4"/>
      <c r="AK5" s="4"/>
      <c r="AL5" s="4"/>
      <c r="AM5" s="4"/>
      <c r="AN5" s="4"/>
      <c r="AO5" s="19"/>
    </row>
    <row r="6" spans="1:41" ht="24" customHeight="1">
      <c r="A6" s="2"/>
      <c r="B6" s="170" t="str">
        <f>IF(入力用!$B5&lt;&gt;"",MID(入力用!$B5,1,1),"")</f>
        <v/>
      </c>
      <c r="C6" s="171"/>
      <c r="D6" s="171" t="str">
        <f>IF(入力用!$B5&lt;&gt;"",MID(入力用!$B5,2,1),"")</f>
        <v/>
      </c>
      <c r="E6" s="171"/>
      <c r="F6" s="171" t="str">
        <f>IF(入力用!$B5&lt;&gt;"",MID(入力用!$B5,3,1),"")</f>
        <v/>
      </c>
      <c r="G6" s="171"/>
      <c r="H6" s="171" t="str">
        <f>IF(入力用!$B5&lt;&gt;"",MID(入力用!$B5,4,1),"")</f>
        <v/>
      </c>
      <c r="I6" s="171"/>
      <c r="J6" s="171" t="str">
        <f>IF(入力用!$B5&lt;&gt;"",MID(入力用!$B5,5,1),"")</f>
        <v/>
      </c>
      <c r="K6" s="171"/>
      <c r="L6" s="171" t="str">
        <f>IF(入力用!$B5&lt;&gt;"",MID(入力用!$B5,6,1),"")</f>
        <v/>
      </c>
      <c r="M6" s="171"/>
      <c r="N6" s="171" t="str">
        <f>IF(入力用!$B5&lt;&gt;"",MID(入力用!$B5,7,1),"")</f>
        <v/>
      </c>
      <c r="O6" s="171"/>
      <c r="P6" s="171" t="str">
        <f>IF(入力用!$B5&lt;&gt;"",MID(入力用!$B5,8,1),"")</f>
        <v/>
      </c>
      <c r="Q6" s="171"/>
      <c r="R6" s="171" t="str">
        <f>IF(入力用!$B5&lt;&gt;"",MID(入力用!$B5,9,1),"")</f>
        <v/>
      </c>
      <c r="S6" s="171"/>
      <c r="T6" s="171" t="str">
        <f>IF(入力用!$B5&lt;&gt;"",MID(入力用!$B5,10,1),"")</f>
        <v/>
      </c>
      <c r="U6" s="173" t="str">
        <f>IF(入力用!$B5&lt;&gt;"",MID(入力用!$B5,10,1),"")</f>
        <v/>
      </c>
      <c r="V6" s="174" t="str">
        <f>IF(入力用!$B7&lt;&gt;0,入力用!$B7,"")</f>
        <v/>
      </c>
      <c r="W6" s="175"/>
      <c r="X6" s="175"/>
      <c r="Y6" s="175"/>
      <c r="Z6" s="175"/>
      <c r="AA6" s="175"/>
      <c r="AB6" s="175"/>
      <c r="AC6" s="175"/>
      <c r="AD6" s="175"/>
      <c r="AE6" s="175"/>
      <c r="AF6" s="175"/>
      <c r="AG6" s="175"/>
      <c r="AH6" s="175"/>
      <c r="AI6" s="175"/>
      <c r="AJ6" s="175"/>
      <c r="AK6" s="175"/>
      <c r="AL6" s="175"/>
      <c r="AM6" s="175"/>
      <c r="AN6" s="175"/>
      <c r="AO6" s="176"/>
    </row>
    <row r="7" spans="1:41" ht="24" customHeight="1">
      <c r="A7" s="2"/>
      <c r="B7" s="3" t="s">
        <v>4</v>
      </c>
      <c r="C7" s="4"/>
      <c r="D7" s="4"/>
      <c r="E7" s="4"/>
      <c r="F7" s="4"/>
      <c r="G7" s="4"/>
      <c r="H7" s="4"/>
      <c r="I7" s="4"/>
      <c r="J7" s="4"/>
      <c r="K7" s="4"/>
      <c r="L7" s="4"/>
      <c r="M7" s="4"/>
      <c r="N7" s="4"/>
      <c r="O7" s="4"/>
      <c r="P7" s="4"/>
      <c r="Q7" s="4"/>
      <c r="R7" s="4"/>
      <c r="S7" s="4"/>
      <c r="T7" s="4"/>
      <c r="U7" s="4"/>
      <c r="V7" s="3" t="s">
        <v>6</v>
      </c>
      <c r="W7" s="4"/>
      <c r="X7" s="67"/>
      <c r="Y7" s="4"/>
      <c r="Z7" s="4"/>
      <c r="AA7" s="4"/>
      <c r="AB7" s="4"/>
      <c r="AC7" s="4"/>
      <c r="AD7" s="4"/>
      <c r="AE7" s="4"/>
      <c r="AF7" s="66"/>
      <c r="AG7" s="4"/>
      <c r="AH7" s="4"/>
      <c r="AI7" s="4"/>
      <c r="AJ7" s="4"/>
      <c r="AK7" s="4"/>
      <c r="AL7" s="4"/>
      <c r="AM7" s="4"/>
      <c r="AN7" s="4"/>
      <c r="AO7" s="19"/>
    </row>
    <row r="8" spans="1:41" ht="24" customHeight="1">
      <c r="A8" s="2"/>
      <c r="B8" s="5" t="str">
        <f>IF(入力用!$B6&lt;&gt;"",MID(入力用!$B6,1,1),"")</f>
        <v/>
      </c>
      <c r="C8" s="6" t="str">
        <f>IF(入力用!$B6&lt;&gt;"",MID(入力用!$B6,2,1),"")</f>
        <v/>
      </c>
      <c r="D8" s="6" t="str">
        <f>IF(入力用!$B6&lt;&gt;"",MID(入力用!$B6,3,1),"")</f>
        <v/>
      </c>
      <c r="E8" s="6" t="str">
        <f>IF(入力用!$B6&lt;&gt;"",MID(入力用!$B6,4,1),"")</f>
        <v/>
      </c>
      <c r="F8" s="6" t="str">
        <f>IF(入力用!$B6&lt;&gt;"",MID(入力用!$B6,5,1),"")</f>
        <v/>
      </c>
      <c r="G8" s="6" t="str">
        <f>IF(入力用!$B6&lt;&gt;"",MID(入力用!$B6,6,1),"")</f>
        <v/>
      </c>
      <c r="H8" s="6" t="str">
        <f>IF(入力用!$B6&lt;&gt;"",MID(入力用!$B6,7,1),"")</f>
        <v/>
      </c>
      <c r="I8" s="6" t="str">
        <f>IF(入力用!$B6&lt;&gt;"",MID(入力用!$B6,8,1),"")</f>
        <v/>
      </c>
      <c r="J8" s="6" t="str">
        <f>IF(入力用!$B6&lt;&gt;"",MID(入力用!$B6,9,1),"")</f>
        <v/>
      </c>
      <c r="K8" s="6" t="str">
        <f>IF(入力用!$B6&lt;&gt;"",MID(入力用!$B6,10,1),"")</f>
        <v/>
      </c>
      <c r="L8" s="6" t="str">
        <f>IF(入力用!$B6&lt;&gt;"",MID(入力用!$B6,11,1),"")</f>
        <v/>
      </c>
      <c r="M8" s="6" t="str">
        <f>IF(入力用!$B6&lt;&gt;"",MID(入力用!$B6,12,1),"")</f>
        <v/>
      </c>
      <c r="N8" s="6" t="str">
        <f>IF(入力用!$B6&lt;&gt;"",MID(入力用!$B6,13,1),"")</f>
        <v/>
      </c>
      <c r="O8" s="6" t="str">
        <f>IF(入力用!$B6&lt;&gt;"",MID(入力用!$B6,14,1),"")</f>
        <v/>
      </c>
      <c r="P8" s="6" t="str">
        <f>IF(入力用!$B6&lt;&gt;"",MID(入力用!$B6,15,1),"")</f>
        <v/>
      </c>
      <c r="Q8" s="6" t="str">
        <f>IF(入力用!$B6&lt;&gt;"",MID(入力用!$B6,16,1),"")</f>
        <v/>
      </c>
      <c r="R8" s="6" t="str">
        <f>IF(入力用!$B6&lt;&gt;"",MID(入力用!$B6,17,1),"")</f>
        <v/>
      </c>
      <c r="S8" s="6" t="str">
        <f>IF(入力用!$B6&lt;&gt;"",MID(入力用!$B6,18,1),"")</f>
        <v/>
      </c>
      <c r="T8" s="6" t="str">
        <f>IF(入力用!$B6&lt;&gt;"",MID(入力用!$B6,19,1),"")</f>
        <v/>
      </c>
      <c r="U8" s="18" t="str">
        <f>IF(入力用!$B6&lt;&gt;"",MID(入力用!$B6,20,1),"")</f>
        <v/>
      </c>
      <c r="V8" s="177" t="str">
        <f>IF(入力用!$B8&lt;&gt;0,入力用!$B8,"")</f>
        <v/>
      </c>
      <c r="W8" s="178"/>
      <c r="X8" s="178"/>
      <c r="Y8" s="178"/>
      <c r="Z8" s="178"/>
      <c r="AA8" s="178"/>
      <c r="AB8" s="178"/>
      <c r="AC8" s="178"/>
      <c r="AD8" s="178"/>
      <c r="AE8" s="178"/>
      <c r="AF8" s="178"/>
      <c r="AG8" s="178"/>
      <c r="AH8" s="178"/>
      <c r="AI8" s="178"/>
      <c r="AJ8" s="178"/>
      <c r="AK8" s="178"/>
      <c r="AL8" s="178"/>
      <c r="AM8" s="178"/>
      <c r="AN8" s="178"/>
      <c r="AO8" s="179"/>
    </row>
    <row r="9" spans="1:41" ht="24" customHeight="1">
      <c r="A9" s="2"/>
      <c r="B9" s="59" t="s">
        <v>80</v>
      </c>
      <c r="C9" s="67"/>
      <c r="D9" s="4"/>
      <c r="E9" s="4"/>
      <c r="F9" s="4"/>
      <c r="G9" s="4"/>
      <c r="H9" s="4"/>
      <c r="I9" s="4"/>
      <c r="J9" s="4"/>
      <c r="K9" s="4"/>
      <c r="L9" s="4"/>
      <c r="M9" s="4"/>
      <c r="N9" s="4"/>
      <c r="O9" s="4"/>
      <c r="P9" s="4"/>
      <c r="Q9" s="4"/>
      <c r="R9" s="4"/>
      <c r="S9" s="4"/>
      <c r="T9" s="4"/>
      <c r="U9" s="4"/>
      <c r="V9" s="63"/>
      <c r="W9" s="4"/>
      <c r="X9" s="4"/>
      <c r="Y9" s="4"/>
      <c r="Z9" s="4"/>
      <c r="AA9" s="4"/>
      <c r="AB9" s="4"/>
      <c r="AC9" s="4"/>
      <c r="AD9" s="4"/>
      <c r="AE9" s="4"/>
      <c r="AF9" s="66"/>
      <c r="AG9" s="4"/>
      <c r="AH9" s="4"/>
      <c r="AI9" s="4"/>
      <c r="AJ9" s="4"/>
      <c r="AK9" s="4"/>
      <c r="AL9" s="4"/>
      <c r="AM9" s="4"/>
      <c r="AN9" s="4"/>
      <c r="AO9" s="19"/>
    </row>
    <row r="10" spans="1:41" ht="24" customHeight="1">
      <c r="A10" s="2"/>
      <c r="B10" s="75" t="str">
        <f>IF(入力用!$B9&lt;&gt;"",MID(入力用!$B9,1,1),"")</f>
        <v/>
      </c>
      <c r="C10" s="10" t="str">
        <f>IF(入力用!$B9&lt;&gt;"",MID(入力用!$B9,2,1),"")</f>
        <v/>
      </c>
      <c r="D10" s="10" t="str">
        <f>IF(入力用!$B9&lt;&gt;"",MID(入力用!$B9,3,1),"")</f>
        <v/>
      </c>
      <c r="E10" s="10" t="str">
        <f>IF(入力用!$B9&lt;&gt;"",MID(入力用!$B9,4,1),"")</f>
        <v/>
      </c>
      <c r="F10" s="10" t="str">
        <f>IF(入力用!$B9&lt;&gt;"",MID(入力用!$B9,5,1),"")</f>
        <v/>
      </c>
      <c r="G10" s="10" t="str">
        <f>IF(入力用!$B9&lt;&gt;"",MID(入力用!$B9,6,1),"")</f>
        <v/>
      </c>
      <c r="H10" s="10" t="str">
        <f>IF(入力用!$B9&lt;&gt;"",MID(入力用!$B9,7,1),"")</f>
        <v/>
      </c>
      <c r="I10" s="10" t="str">
        <f>IF(入力用!$B9&lt;&gt;"",MID(入力用!$B9,8,1),"")</f>
        <v/>
      </c>
      <c r="J10" s="10" t="str">
        <f>IF(入力用!$B9&lt;&gt;"",MID(入力用!$B9,9,1),"")</f>
        <v/>
      </c>
      <c r="K10" s="10" t="str">
        <f>IF(入力用!$B9&lt;&gt;"",MID(入力用!$B9,10,1),"")</f>
        <v/>
      </c>
      <c r="L10" s="10" t="str">
        <f>IF(入力用!$B9&lt;&gt;"",MID(入力用!$B9,11,1),"")</f>
        <v/>
      </c>
      <c r="M10" s="10" t="str">
        <f>IF(入力用!$B9&lt;&gt;"",MID(入力用!$B9,12,1),"")</f>
        <v/>
      </c>
      <c r="N10" s="10" t="str">
        <f>IF(入力用!$B9&lt;&gt;"",MID(入力用!$B9,13,1),"")</f>
        <v/>
      </c>
      <c r="O10" s="10" t="str">
        <f>IF(入力用!$B9&lt;&gt;"",MID(入力用!$B9,14,1),"")</f>
        <v/>
      </c>
      <c r="P10" s="10" t="str">
        <f>IF(入力用!$B9&lt;&gt;"",MID(入力用!$B9,15,1),"")</f>
        <v/>
      </c>
      <c r="Q10" s="10" t="str">
        <f>IF(入力用!$B9&lt;&gt;"",MID(入力用!$B9,16,1),"")</f>
        <v/>
      </c>
      <c r="R10" s="10" t="str">
        <f>IF(入力用!$B9&lt;&gt;"",MID(入力用!$B9,17,1),"")</f>
        <v/>
      </c>
      <c r="S10" s="10" t="str">
        <f>IF(入力用!$B9&lt;&gt;"",MID(入力用!$B9,18,1),"")</f>
        <v/>
      </c>
      <c r="T10" s="10" t="str">
        <f>IF(入力用!$B9&lt;&gt;"",MID(入力用!$B9,19,1),"")</f>
        <v/>
      </c>
      <c r="U10" s="10" t="str">
        <f>IF(入力用!$B9&lt;&gt;"",MID(入力用!$B9,20,1),"")</f>
        <v/>
      </c>
      <c r="V10" s="10" t="str">
        <f>IF(入力用!$B9&lt;&gt;"",MID(入力用!$B9,21,1),"")</f>
        <v/>
      </c>
      <c r="W10" s="10" t="str">
        <f>IF(入力用!$B9&lt;&gt;"",MID(入力用!$B9,22,1),"")</f>
        <v/>
      </c>
      <c r="X10" s="10" t="str">
        <f>IF(入力用!$B9&lt;&gt;"",MID(入力用!$B9,23,1),"")</f>
        <v/>
      </c>
      <c r="Y10" s="10" t="str">
        <f>IF(入力用!$B9&lt;&gt;"",MID(入力用!$B9,24,1),"")</f>
        <v/>
      </c>
      <c r="Z10" s="10" t="str">
        <f>IF(入力用!$B9&lt;&gt;"",MID(入力用!$B9,25,1),"")</f>
        <v/>
      </c>
      <c r="AA10" s="10" t="str">
        <f>IF(入力用!$B9&lt;&gt;"",MID(入力用!$B9,26,1),"")</f>
        <v/>
      </c>
      <c r="AB10" s="10" t="str">
        <f>IF(入力用!$B9&lt;&gt;"",MID(入力用!$B9,27,1),"")</f>
        <v/>
      </c>
      <c r="AC10" s="10" t="str">
        <f>IF(入力用!$B9&lt;&gt;"",MID(入力用!$B9,28,1),"")</f>
        <v/>
      </c>
      <c r="AD10" s="10" t="str">
        <f>IF(入力用!$B9&lt;&gt;"",MID(入力用!$B9,29,1),"")</f>
        <v/>
      </c>
      <c r="AE10" s="10" t="str">
        <f>IF(入力用!$B9&lt;&gt;"",MID(入力用!$B9,30,1),"")</f>
        <v/>
      </c>
      <c r="AF10" s="65" t="str">
        <f>IF(入力用!$B9&lt;&gt;"",MID(入力用!$B9,31,1),"")</f>
        <v/>
      </c>
      <c r="AG10" s="1" t="str">
        <f>IF(入力用!$B9&lt;&gt;"",MID(入力用!$B9,32,1),"")</f>
        <v/>
      </c>
      <c r="AH10" s="1" t="str">
        <f>IF(入力用!$B9&lt;&gt;"",MID(入力用!$B9,33,1),"")</f>
        <v/>
      </c>
      <c r="AI10" s="1" t="str">
        <f>IF(入力用!$B9&lt;&gt;"",MID(入力用!$B9,34,1),"")</f>
        <v/>
      </c>
      <c r="AJ10" s="1" t="str">
        <f>IF(入力用!$B9&lt;&gt;"",MID(入力用!$B9,35,1),"")</f>
        <v/>
      </c>
      <c r="AK10" s="1" t="str">
        <f>IF(入力用!$B9&lt;&gt;"",MID(入力用!$B9,36,1),"")</f>
        <v/>
      </c>
      <c r="AL10" s="1" t="str">
        <f>IF(入力用!$B9&lt;&gt;"",MID(入力用!$B9,37,1),"")</f>
        <v/>
      </c>
      <c r="AM10" s="1" t="str">
        <f>IF(入力用!$B9&lt;&gt;"",MID(入力用!$B9,38,1),"")</f>
        <v/>
      </c>
      <c r="AN10" s="1" t="str">
        <f>IF(入力用!$B9&lt;&gt;"",MID(入力用!$B9,39,1),"")</f>
        <v/>
      </c>
      <c r="AO10" s="20" t="str">
        <f>IF(入力用!$B9&lt;&gt;"",MID(入力用!$B9,40,1),"")</f>
        <v/>
      </c>
    </row>
    <row r="11" spans="1:41" ht="24" customHeight="1">
      <c r="A11" s="2"/>
      <c r="B11" s="76" t="str">
        <f>IF(入力用!$B9&lt;&gt;"",MID(入力用!$B9,41,1),"")</f>
        <v/>
      </c>
      <c r="C11" s="6" t="str">
        <f>IF(入力用!$B9&lt;&gt;"",MID(入力用!$B9,42,1),"")</f>
        <v/>
      </c>
      <c r="D11" s="6" t="str">
        <f>IF(入力用!$B9&lt;&gt;"",MID(入力用!$B9,43,1),"")</f>
        <v/>
      </c>
      <c r="E11" s="6" t="str">
        <f>IF(入力用!$B9&lt;&gt;"",MID(入力用!$B9,44,1),"")</f>
        <v/>
      </c>
      <c r="F11" s="6" t="str">
        <f>IF(入力用!$B9&lt;&gt;"",MID(入力用!$B9,45,1),"")</f>
        <v/>
      </c>
      <c r="G11" s="6" t="str">
        <f>IF(入力用!$B9&lt;&gt;"",MID(入力用!$B9,46,1),"")</f>
        <v/>
      </c>
      <c r="H11" s="6" t="str">
        <f>IF(入力用!$B9&lt;&gt;"",MID(入力用!$B9,47,1),"")</f>
        <v/>
      </c>
      <c r="I11" s="6" t="str">
        <f>IF(入力用!$B9&lt;&gt;"",MID(入力用!$B9,48,1),"")</f>
        <v/>
      </c>
      <c r="J11" s="6" t="str">
        <f>IF(入力用!$B9&lt;&gt;"",MID(入力用!$B9,49,1),"")</f>
        <v/>
      </c>
      <c r="K11" s="6" t="str">
        <f>IF(入力用!$B9&lt;&gt;"",MID(入力用!$B9,50,1),"")</f>
        <v/>
      </c>
      <c r="L11" s="6" t="str">
        <f>IF(入力用!$B9&lt;&gt;"",MID(入力用!$B9,51,1),"")</f>
        <v/>
      </c>
      <c r="M11" s="6" t="str">
        <f>IF(入力用!$B9&lt;&gt;"",MID(入力用!$B9,52,1),"")</f>
        <v/>
      </c>
      <c r="N11" s="6" t="str">
        <f>IF(入力用!$B9&lt;&gt;"",MID(入力用!$B9,53,1),"")</f>
        <v/>
      </c>
      <c r="O11" s="6" t="str">
        <f>IF(入力用!$B9&lt;&gt;"",MID(入力用!$B9,54,1),"")</f>
        <v/>
      </c>
      <c r="P11" s="6" t="str">
        <f>IF(入力用!$B9&lt;&gt;"",MID(入力用!$B9,55,1),"")</f>
        <v/>
      </c>
      <c r="Q11" s="6" t="str">
        <f>IF(入力用!$B9&lt;&gt;"",MID(入力用!$B9,56,1),"")</f>
        <v/>
      </c>
      <c r="R11" s="6" t="str">
        <f>IF(入力用!$B9&lt;&gt;"",MID(入力用!$B9,57,1),"")</f>
        <v/>
      </c>
      <c r="S11" s="6" t="str">
        <f>IF(入力用!$B9&lt;&gt;"",MID(入力用!$B9,58,1),"")</f>
        <v/>
      </c>
      <c r="T11" s="6" t="str">
        <f>IF(入力用!$B9&lt;&gt;"",MID(入力用!$B9,59,1),"")</f>
        <v/>
      </c>
      <c r="U11" s="6" t="str">
        <f>IF(入力用!$B9&lt;&gt;"",MID(入力用!$B9,60,1),"")</f>
        <v/>
      </c>
      <c r="V11" s="6" t="str">
        <f>IF(入力用!$B9&lt;&gt;"",MID(入力用!$B9,61,1),"")</f>
        <v/>
      </c>
      <c r="W11" s="6" t="str">
        <f>IF(入力用!$B9&lt;&gt;"",MID(入力用!$B9,62,1),"")</f>
        <v/>
      </c>
      <c r="X11" s="6" t="str">
        <f>IF(入力用!$B9&lt;&gt;"",MID(入力用!$B9,63,1),"")</f>
        <v/>
      </c>
      <c r="Y11" s="6" t="str">
        <f>IF(入力用!$B9&lt;&gt;"",MID(入力用!$B9,64,1),"")</f>
        <v/>
      </c>
      <c r="Z11" s="6" t="str">
        <f>IF(入力用!$B9&lt;&gt;"",MID(入力用!$B9,65,1),"")</f>
        <v/>
      </c>
      <c r="AA11" s="6" t="str">
        <f>IF(入力用!$B9&lt;&gt;"",MID(入力用!$B9,66,1),"")</f>
        <v/>
      </c>
      <c r="AB11" s="6" t="str">
        <f>IF(入力用!$B9&lt;&gt;"",MID(入力用!$B9,67,1),"")</f>
        <v/>
      </c>
      <c r="AC11" s="6" t="str">
        <f>IF(入力用!$B9&lt;&gt;"",MID(入力用!$B9,68,1),"")</f>
        <v/>
      </c>
      <c r="AD11" s="6" t="str">
        <f>IF(入力用!$B9&lt;&gt;"",MID(入力用!$B9,69,1),"")</f>
        <v/>
      </c>
      <c r="AE11" s="6" t="str">
        <f>IF(入力用!$B9&lt;&gt;"",MID(入力用!$B9,70,1),"")</f>
        <v/>
      </c>
      <c r="AF11" s="68" t="str">
        <f>IF(入力用!$B9&lt;&gt;"",MID(入力用!$B9,71,1),"")</f>
        <v/>
      </c>
      <c r="AG11" s="12" t="str">
        <f>IF(入力用!$B9&lt;&gt;"",MID(入力用!$B9,72,1),"")</f>
        <v/>
      </c>
      <c r="AH11" s="12" t="str">
        <f>IF(入力用!$B9&lt;&gt;"",MID(入力用!$B9,73,1),"")</f>
        <v/>
      </c>
      <c r="AI11" s="12" t="str">
        <f>IF(入力用!$B9&lt;&gt;"",MID(入力用!$B9,74,1),"")</f>
        <v/>
      </c>
      <c r="AJ11" s="12" t="str">
        <f>IF(入力用!$B9&lt;&gt;"",MID(入力用!$B9,75,1),"")</f>
        <v/>
      </c>
      <c r="AK11" s="12" t="str">
        <f>IF(入力用!$B9&lt;&gt;"",MID(入力用!$B9,76,1),"")</f>
        <v/>
      </c>
      <c r="AL11" s="12" t="str">
        <f>IF(入力用!$B9&lt;&gt;"",MID(入力用!$B9,77,1),"")</f>
        <v/>
      </c>
      <c r="AM11" s="12" t="str">
        <f>IF(入力用!$B9&lt;&gt;"",MID(入力用!$B9,78,1),"")</f>
        <v/>
      </c>
      <c r="AN11" s="12" t="str">
        <f>IF(入力用!$B9&lt;&gt;"",MID(入力用!$B9,79,1),"")</f>
        <v/>
      </c>
      <c r="AO11" s="21" t="str">
        <f>IF(入力用!$B9&lt;&gt;"",MID(入力用!$B9,80,1),"")</f>
        <v/>
      </c>
    </row>
    <row r="12" spans="1:41" ht="24" customHeight="1">
      <c r="A12" s="2"/>
      <c r="B12" s="59" t="s">
        <v>79</v>
      </c>
      <c r="C12" s="4"/>
      <c r="D12" s="4"/>
      <c r="E12" s="4"/>
      <c r="F12" s="4"/>
      <c r="G12" s="4"/>
      <c r="H12" s="4"/>
      <c r="I12" s="4"/>
      <c r="J12" s="4"/>
      <c r="K12" s="4"/>
      <c r="L12" s="4"/>
      <c r="M12" s="4"/>
      <c r="N12" s="4"/>
      <c r="O12" s="4"/>
      <c r="P12" s="4"/>
      <c r="Q12" s="4"/>
      <c r="R12" s="4"/>
      <c r="S12" s="4"/>
      <c r="T12" s="4"/>
      <c r="U12" s="4"/>
      <c r="V12" s="63"/>
      <c r="W12" s="4"/>
      <c r="X12" s="4"/>
      <c r="Y12" s="4"/>
      <c r="Z12" s="4"/>
      <c r="AA12" s="4"/>
      <c r="AB12" s="4"/>
      <c r="AC12" s="4"/>
      <c r="AD12" s="4"/>
      <c r="AE12" s="4"/>
      <c r="AF12" s="66"/>
      <c r="AG12" s="4"/>
      <c r="AH12" s="4"/>
      <c r="AI12" s="4"/>
      <c r="AJ12" s="4"/>
      <c r="AK12" s="4"/>
      <c r="AL12" s="4"/>
      <c r="AM12" s="4"/>
      <c r="AN12" s="4"/>
      <c r="AO12" s="19"/>
    </row>
    <row r="13" spans="1:41" ht="24" customHeight="1">
      <c r="A13" s="2"/>
      <c r="B13" s="64" t="str">
        <f>IF(入力用!$B10&lt;&gt;"",MID(入力用!$B10,1,1),"")</f>
        <v/>
      </c>
      <c r="C13" s="10" t="str">
        <f>IF(入力用!$B10&lt;&gt;"",MID(入力用!$B10,2,1),"")</f>
        <v/>
      </c>
      <c r="D13" s="10" t="str">
        <f>IF(入力用!$B10&lt;&gt;"",MID(入力用!$B10,3,1),"")</f>
        <v/>
      </c>
      <c r="E13" s="10" t="str">
        <f>IF(入力用!$B10&lt;&gt;"",MID(入力用!$B10,4,1),"")</f>
        <v/>
      </c>
      <c r="F13" s="10" t="str">
        <f>IF(入力用!$B10&lt;&gt;"",MID(入力用!$B10,5,1),"")</f>
        <v/>
      </c>
      <c r="G13" s="10" t="str">
        <f>IF(入力用!$B10&lt;&gt;"",MID(入力用!$B10,6,1),"")</f>
        <v/>
      </c>
      <c r="H13" s="10" t="str">
        <f>IF(入力用!$B10&lt;&gt;"",MID(入力用!$B10,7,1),"")</f>
        <v/>
      </c>
      <c r="I13" s="10" t="str">
        <f>IF(入力用!$B10&lt;&gt;"",MID(入力用!$B10,8,1),"")</f>
        <v/>
      </c>
      <c r="J13" s="10" t="str">
        <f>IF(入力用!$B10&lt;&gt;"",MID(入力用!$B10,9,1),"")</f>
        <v/>
      </c>
      <c r="K13" s="10" t="str">
        <f>IF(入力用!$B10&lt;&gt;"",MID(入力用!$B10,10,1),"")</f>
        <v/>
      </c>
      <c r="L13" s="10" t="str">
        <f>IF(入力用!$B10&lt;&gt;"",MID(入力用!$B10,11,1),"")</f>
        <v/>
      </c>
      <c r="M13" s="10" t="str">
        <f>IF(入力用!$B10&lt;&gt;"",MID(入力用!$B10,12,1),"")</f>
        <v/>
      </c>
      <c r="N13" s="10" t="str">
        <f>IF(入力用!$B10&lt;&gt;"",MID(入力用!$B10,13,1),"")</f>
        <v/>
      </c>
      <c r="O13" s="10" t="str">
        <f>IF(入力用!$B10&lt;&gt;"",MID(入力用!$B10,14,1),"")</f>
        <v/>
      </c>
      <c r="P13" s="10" t="str">
        <f>IF(入力用!$B10&lt;&gt;"",MID(入力用!$B10,15,1),"")</f>
        <v/>
      </c>
      <c r="Q13" s="10" t="str">
        <f>IF(入力用!$B10&lt;&gt;"",MID(入力用!$B10,16,1),"")</f>
        <v/>
      </c>
      <c r="R13" s="10" t="str">
        <f>IF(入力用!$B10&lt;&gt;"",MID(入力用!$B10,17,1),"")</f>
        <v/>
      </c>
      <c r="S13" s="10" t="str">
        <f>IF(入力用!$B10&lt;&gt;"",MID(入力用!$B10,18,1),"")</f>
        <v/>
      </c>
      <c r="T13" s="10" t="str">
        <f>IF(入力用!$B10&lt;&gt;"",MID(入力用!$B10,19,1),"")</f>
        <v/>
      </c>
      <c r="U13" s="10" t="str">
        <f>IF(入力用!$B10&lt;&gt;"",MID(入力用!$B10,20,1),"")</f>
        <v/>
      </c>
      <c r="V13" s="10" t="str">
        <f>IF(入力用!$B10&lt;&gt;"",MID(入力用!$B10,21,1),"")</f>
        <v/>
      </c>
      <c r="W13" s="10" t="str">
        <f>IF(入力用!$B10&lt;&gt;"",MID(入力用!$B10,22,1),"")</f>
        <v/>
      </c>
      <c r="X13" s="10" t="str">
        <f>IF(入力用!$B10&lt;&gt;"",MID(入力用!$B10,23,1),"")</f>
        <v/>
      </c>
      <c r="Y13" s="10" t="str">
        <f>IF(入力用!$B10&lt;&gt;"",MID(入力用!$B10,24,1),"")</f>
        <v/>
      </c>
      <c r="Z13" s="10" t="str">
        <f>IF(入力用!$B10&lt;&gt;"",MID(入力用!$B10,25,1),"")</f>
        <v/>
      </c>
      <c r="AA13" s="10" t="str">
        <f>IF(入力用!$B10&lt;&gt;"",MID(入力用!$B10,26,1),"")</f>
        <v/>
      </c>
      <c r="AB13" s="10" t="str">
        <f>IF(入力用!$B10&lt;&gt;"",MID(入力用!$B10,27,1),"")</f>
        <v/>
      </c>
      <c r="AC13" s="10" t="str">
        <f>IF(入力用!$B10&lt;&gt;"",MID(入力用!$B10,28,1),"")</f>
        <v/>
      </c>
      <c r="AD13" s="10" t="str">
        <f>IF(入力用!$B10&lt;&gt;"",MID(入力用!$B10,29,1),"")</f>
        <v/>
      </c>
      <c r="AE13" s="10" t="str">
        <f>IF(入力用!$B10&lt;&gt;"",MID(入力用!$B10,30,1),"")</f>
        <v/>
      </c>
      <c r="AF13" s="65" t="str">
        <f>IF(入力用!$B10&lt;&gt;"",MID(入力用!$B10,31,1),"")</f>
        <v/>
      </c>
      <c r="AG13" s="1" t="str">
        <f>IF(入力用!$B10&lt;&gt;"",MID(入力用!$B10,32,1),"")</f>
        <v/>
      </c>
      <c r="AH13" s="1" t="str">
        <f>IF(入力用!$B10&lt;&gt;"",MID(入力用!$B10,33,1),"")</f>
        <v/>
      </c>
      <c r="AI13" s="1" t="str">
        <f>IF(入力用!$B10&lt;&gt;"",MID(入力用!$B10,34,1),"")</f>
        <v/>
      </c>
      <c r="AJ13" s="1" t="str">
        <f>IF(入力用!$B10&lt;&gt;"",MID(入力用!$B10,35,1),"")</f>
        <v/>
      </c>
      <c r="AK13" s="1" t="str">
        <f>IF(入力用!$B10&lt;&gt;"",MID(入力用!$B10,36,1),"")</f>
        <v/>
      </c>
      <c r="AL13" s="1" t="str">
        <f>IF(入力用!$B10&lt;&gt;"",MID(入力用!$B10,37,1),"")</f>
        <v/>
      </c>
      <c r="AM13" s="1" t="str">
        <f>IF(入力用!$B10&lt;&gt;"",MID(入力用!$B10,38,1),"")</f>
        <v/>
      </c>
      <c r="AN13" s="1" t="str">
        <f>IF(入力用!$B10&lt;&gt;"",MID(入力用!$B10,39,1),"")</f>
        <v/>
      </c>
      <c r="AO13" s="20" t="str">
        <f>IF(入力用!$B10&lt;&gt;"",MID(入力用!$B10,40,1),"")</f>
        <v/>
      </c>
    </row>
    <row r="14" spans="1:41" ht="24" customHeight="1">
      <c r="A14" s="2"/>
      <c r="B14" s="5" t="str">
        <f>IF(入力用!$B10&lt;&gt;"",MID(入力用!$B10,41,1),"")</f>
        <v/>
      </c>
      <c r="C14" s="6" t="str">
        <f>IF(入力用!$B10&lt;&gt;"",MID(入力用!$B10,42,1),"")</f>
        <v/>
      </c>
      <c r="D14" s="6" t="str">
        <f>IF(入力用!$B10&lt;&gt;"",MID(入力用!$B10,43,1),"")</f>
        <v/>
      </c>
      <c r="E14" s="6" t="str">
        <f>IF(入力用!$B10&lt;&gt;"",MID(入力用!$B10,44,1),"")</f>
        <v/>
      </c>
      <c r="F14" s="6" t="str">
        <f>IF(入力用!$B10&lt;&gt;"",MID(入力用!$B10,45,1),"")</f>
        <v/>
      </c>
      <c r="G14" s="6" t="str">
        <f>IF(入力用!$B10&lt;&gt;"",MID(入力用!$B10,46,1),"")</f>
        <v/>
      </c>
      <c r="H14" s="6" t="str">
        <f>IF(入力用!$B10&lt;&gt;"",MID(入力用!$B10,47,1),"")</f>
        <v/>
      </c>
      <c r="I14" s="6" t="str">
        <f>IF(入力用!$B10&lt;&gt;"",MID(入力用!$B10,48,1),"")</f>
        <v/>
      </c>
      <c r="J14" s="6" t="str">
        <f>IF(入力用!$B10&lt;&gt;"",MID(入力用!$B10,49,1),"")</f>
        <v/>
      </c>
      <c r="K14" s="6" t="str">
        <f>IF(入力用!$B10&lt;&gt;"",MID(入力用!$B10,50,1),"")</f>
        <v/>
      </c>
      <c r="L14" s="6" t="str">
        <f>IF(入力用!$B10&lt;&gt;"",MID(入力用!$B10,51,1),"")</f>
        <v/>
      </c>
      <c r="M14" s="6" t="str">
        <f>IF(入力用!$B10&lt;&gt;"",MID(入力用!$B10,52,1),"")</f>
        <v/>
      </c>
      <c r="N14" s="6" t="str">
        <f>IF(入力用!$B10&lt;&gt;"",MID(入力用!$B10,53,1),"")</f>
        <v/>
      </c>
      <c r="O14" s="6" t="str">
        <f>IF(入力用!$B10&lt;&gt;"",MID(入力用!$B10,54,1),"")</f>
        <v/>
      </c>
      <c r="P14" s="6" t="str">
        <f>IF(入力用!$B10&lt;&gt;"",MID(入力用!$B10,55,1),"")</f>
        <v/>
      </c>
      <c r="Q14" s="6" t="str">
        <f>IF(入力用!$B10&lt;&gt;"",MID(入力用!$B10,56,1),"")</f>
        <v/>
      </c>
      <c r="R14" s="6" t="str">
        <f>IF(入力用!$B10&lt;&gt;"",MID(入力用!$B10,57,1),"")</f>
        <v/>
      </c>
      <c r="S14" s="6" t="str">
        <f>IF(入力用!$B10&lt;&gt;"",MID(入力用!$B10,58,1),"")</f>
        <v/>
      </c>
      <c r="T14" s="6" t="str">
        <f>IF(入力用!$B10&lt;&gt;"",MID(入力用!$B10,59,1),"")</f>
        <v/>
      </c>
      <c r="U14" s="6" t="str">
        <f>IF(入力用!$B10&lt;&gt;"",MID(入力用!$B10,60,1),"")</f>
        <v/>
      </c>
      <c r="V14" s="6" t="str">
        <f>IF(入力用!$B10&lt;&gt;"",MID(入力用!$B10,61,1),"")</f>
        <v/>
      </c>
      <c r="W14" s="6" t="str">
        <f>IF(入力用!$B10&lt;&gt;"",MID(入力用!$B10,62,1),"")</f>
        <v/>
      </c>
      <c r="X14" s="6" t="str">
        <f>IF(入力用!$B10&lt;&gt;"",MID(入力用!$B10,63,1),"")</f>
        <v/>
      </c>
      <c r="Y14" s="6" t="str">
        <f>IF(入力用!$B10&lt;&gt;"",MID(入力用!$B10,64,1),"")</f>
        <v/>
      </c>
      <c r="Z14" s="6" t="str">
        <f>IF(入力用!$B10&lt;&gt;"",MID(入力用!$B10,65,1),"")</f>
        <v/>
      </c>
      <c r="AA14" s="6" t="str">
        <f>IF(入力用!$B10&lt;&gt;"",MID(入力用!$B10,66,1),"")</f>
        <v/>
      </c>
      <c r="AB14" s="6" t="str">
        <f>IF(入力用!$B10&lt;&gt;"",MID(入力用!$B10,67,1),"")</f>
        <v/>
      </c>
      <c r="AC14" s="6" t="str">
        <f>IF(入力用!$B10&lt;&gt;"",MID(入力用!$B10,68,1),"")</f>
        <v/>
      </c>
      <c r="AD14" s="6" t="str">
        <f>IF(入力用!$B10&lt;&gt;"",MID(入力用!$B10,69,1),"")</f>
        <v/>
      </c>
      <c r="AE14" s="6" t="str">
        <f>IF(入力用!$B10&lt;&gt;"",MID(入力用!$B10,70,1),"")</f>
        <v/>
      </c>
      <c r="AF14" s="68" t="str">
        <f>IF(入力用!$B10&lt;&gt;"",MID(入力用!$B10,71,1),"")</f>
        <v/>
      </c>
      <c r="AG14" s="12" t="str">
        <f>IF(入力用!$B10&lt;&gt;"",MID(入力用!$B10,72,1),"")</f>
        <v/>
      </c>
      <c r="AH14" s="12" t="str">
        <f>IF(入力用!$B10&lt;&gt;"",MID(入力用!$B10,73,1),"")</f>
        <v/>
      </c>
      <c r="AI14" s="12" t="str">
        <f>IF(入力用!$B10&lt;&gt;"",MID(入力用!$B10,74,1),"")</f>
        <v/>
      </c>
      <c r="AJ14" s="12" t="str">
        <f>IF(入力用!$B10&lt;&gt;"",MID(入力用!$B10,75,1),"")</f>
        <v/>
      </c>
      <c r="AK14" s="12" t="str">
        <f>IF(入力用!$B10&lt;&gt;"",MID(入力用!$B10,76,1),"")</f>
        <v/>
      </c>
      <c r="AL14" s="12" t="str">
        <f>IF(入力用!$B10&lt;&gt;"",MID(入力用!$B10,77,1),"")</f>
        <v/>
      </c>
      <c r="AM14" s="12" t="str">
        <f>IF(入力用!$B10&lt;&gt;"",MID(入力用!$B10,78,1),"")</f>
        <v/>
      </c>
      <c r="AN14" s="12" t="str">
        <f>IF(入力用!$B10&lt;&gt;"",MID(入力用!$B10,79,1),"")</f>
        <v/>
      </c>
      <c r="AO14" s="21" t="str">
        <f>IF(入力用!$B10&lt;&gt;"",MID(入力用!$B10,80,1),"")</f>
        <v/>
      </c>
    </row>
    <row r="15" spans="1:41" ht="24" customHeight="1">
      <c r="A15" s="2"/>
      <c r="B15" s="3" t="s">
        <v>46</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66"/>
      <c r="AG15" s="4"/>
      <c r="AH15" s="4"/>
      <c r="AI15" s="4"/>
      <c r="AJ15" s="4"/>
      <c r="AK15" s="4"/>
      <c r="AL15" s="4"/>
      <c r="AM15" s="4"/>
      <c r="AN15" s="4"/>
      <c r="AO15" s="19"/>
    </row>
    <row r="16" spans="1:41" ht="24" customHeight="1">
      <c r="A16" s="2"/>
      <c r="B16" s="7" t="s">
        <v>47</v>
      </c>
      <c r="F16" s="172" t="str">
        <f>IF(入力用!B11&lt;&gt;"",入力用!B11,"")</f>
        <v/>
      </c>
      <c r="G16" s="172"/>
      <c r="H16" s="172"/>
      <c r="I16" s="172"/>
      <c r="J16" s="172"/>
      <c r="K16" s="172"/>
      <c r="L16" s="172"/>
      <c r="M16" s="172"/>
      <c r="N16" s="172"/>
      <c r="O16" s="172"/>
      <c r="P16" s="172"/>
      <c r="Q16" s="172"/>
      <c r="R16" s="172"/>
      <c r="S16" s="172"/>
      <c r="V16" s="1" t="s">
        <v>48</v>
      </c>
      <c r="X16" s="172" t="str">
        <f>IF(入力用!B13&lt;&gt;"",入力用!B13,"")</f>
        <v/>
      </c>
      <c r="Y16" s="172"/>
      <c r="Z16" s="172"/>
      <c r="AA16" s="172"/>
      <c r="AB16" s="172"/>
      <c r="AC16" s="172"/>
      <c r="AD16" s="172"/>
      <c r="AE16" s="172"/>
      <c r="AO16" s="20"/>
    </row>
    <row r="17" spans="1:41" ht="24" customHeight="1">
      <c r="A17" s="2"/>
      <c r="B17" s="7" t="s">
        <v>49</v>
      </c>
      <c r="F17" s="172" t="str">
        <f>IF(入力用!B12&lt;&gt;"",入力用!B12,"")</f>
        <v/>
      </c>
      <c r="G17" s="172"/>
      <c r="H17" s="172"/>
      <c r="I17" s="172"/>
      <c r="J17" s="172"/>
      <c r="K17" s="172"/>
      <c r="L17" s="172"/>
      <c r="M17" s="172"/>
      <c r="N17" s="172"/>
      <c r="O17" s="172"/>
      <c r="P17" s="172"/>
      <c r="Q17" s="172"/>
      <c r="R17" s="172"/>
      <c r="S17" s="172"/>
      <c r="V17" s="1" t="s">
        <v>50</v>
      </c>
      <c r="X17" s="180" t="str">
        <f>IF(入力用!B14&lt;&gt;"",入力用!B14,"")</f>
        <v/>
      </c>
      <c r="Y17" s="180"/>
      <c r="Z17" s="180"/>
      <c r="AA17" s="180"/>
      <c r="AB17" s="180"/>
      <c r="AC17" s="180"/>
      <c r="AD17" s="180"/>
      <c r="AE17" s="180"/>
      <c r="AO17" s="20"/>
    </row>
    <row r="18" spans="1:41" ht="24" customHeight="1">
      <c r="A18" s="2"/>
      <c r="B18" s="7" t="s">
        <v>51</v>
      </c>
      <c r="F18" s="9" t="s">
        <v>52</v>
      </c>
      <c r="G18" s="10" t="str">
        <f>IF(入力用!B15&lt;&gt;"",入力用!B15,"")</f>
        <v/>
      </c>
      <c r="L18" s="172" t="str">
        <f>IF(入力用!B16&lt;&gt;"",入力用!B16,"")</f>
        <v/>
      </c>
      <c r="M18" s="172"/>
      <c r="N18" s="172"/>
      <c r="O18" s="172"/>
      <c r="P18" s="172"/>
      <c r="Q18" s="172"/>
      <c r="R18" s="172"/>
      <c r="S18" s="172"/>
      <c r="T18" s="172"/>
      <c r="U18" s="172"/>
      <c r="V18" s="172"/>
      <c r="W18" s="172"/>
      <c r="X18" s="172"/>
      <c r="Y18" s="172"/>
      <c r="Z18" s="172"/>
      <c r="AA18" s="172"/>
      <c r="AB18" s="172"/>
      <c r="AC18" s="172"/>
      <c r="AD18" s="172"/>
      <c r="AE18" s="172"/>
      <c r="AO18" s="20"/>
    </row>
    <row r="19" spans="1:41" ht="24" customHeight="1">
      <c r="A19" s="2"/>
      <c r="B19" s="181" t="s">
        <v>53</v>
      </c>
      <c r="C19" s="182"/>
      <c r="D19" s="182"/>
      <c r="E19" s="182"/>
      <c r="F19" s="182"/>
      <c r="G19" s="182"/>
      <c r="H19" s="182"/>
      <c r="I19" s="10" t="str">
        <f>IF(入力用!B17&lt;&gt;"",入力用!B17,"")</f>
        <v/>
      </c>
      <c r="X19" s="10"/>
      <c r="AO19" s="20"/>
    </row>
    <row r="20" spans="1:41" ht="24" customHeight="1">
      <c r="A20" s="2"/>
      <c r="B20" s="11" t="s">
        <v>54</v>
      </c>
      <c r="C20" s="12"/>
      <c r="D20" s="12"/>
      <c r="E20" s="12"/>
      <c r="F20" s="183" t="str">
        <f>IF(入力用!B18&lt;&gt;"",入力用!B18,"")</f>
        <v/>
      </c>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68"/>
      <c r="AG20" s="12"/>
      <c r="AH20" s="12"/>
      <c r="AI20" s="12"/>
      <c r="AJ20" s="12"/>
      <c r="AK20" s="12"/>
      <c r="AL20" s="12"/>
      <c r="AM20" s="12"/>
      <c r="AN20" s="12"/>
      <c r="AO20" s="21"/>
    </row>
    <row r="21" spans="1:41" ht="24" customHeight="1">
      <c r="A21" s="2"/>
      <c r="B21" s="3" t="s">
        <v>55</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66"/>
      <c r="AG21" s="4"/>
      <c r="AH21" s="4"/>
      <c r="AI21" s="4"/>
      <c r="AJ21" s="4"/>
      <c r="AK21" s="4"/>
      <c r="AL21" s="4"/>
      <c r="AM21" s="4"/>
      <c r="AN21" s="4"/>
      <c r="AO21" s="19"/>
    </row>
    <row r="22" spans="1:41" ht="24" customHeight="1">
      <c r="A22" s="2"/>
      <c r="B22" s="7" t="s">
        <v>47</v>
      </c>
      <c r="F22" s="172" t="str">
        <f>IF(入力用!B19&lt;&gt;"",入力用!B19,"")</f>
        <v/>
      </c>
      <c r="G22" s="172"/>
      <c r="H22" s="172"/>
      <c r="I22" s="172"/>
      <c r="J22" s="172"/>
      <c r="K22" s="172"/>
      <c r="L22" s="172"/>
      <c r="M22" s="172"/>
      <c r="N22" s="172"/>
      <c r="O22" s="172"/>
      <c r="P22" s="172"/>
      <c r="Q22" s="172"/>
      <c r="R22" s="172"/>
      <c r="S22" s="172"/>
      <c r="V22" s="1" t="s">
        <v>48</v>
      </c>
      <c r="X22" s="172" t="str">
        <f>IF(入力用!B21&lt;&gt;"",入力用!B21,"")</f>
        <v/>
      </c>
      <c r="Y22" s="172"/>
      <c r="Z22" s="172"/>
      <c r="AA22" s="172"/>
      <c r="AB22" s="172"/>
      <c r="AC22" s="172"/>
      <c r="AD22" s="172"/>
      <c r="AE22" s="172"/>
      <c r="AO22" s="20"/>
    </row>
    <row r="23" spans="1:41" ht="24" customHeight="1">
      <c r="A23" s="2"/>
      <c r="B23" s="7" t="s">
        <v>49</v>
      </c>
      <c r="F23" s="172" t="str">
        <f>IF(入力用!B20&lt;&gt;"",入力用!B20,"")</f>
        <v/>
      </c>
      <c r="G23" s="172"/>
      <c r="H23" s="172"/>
      <c r="I23" s="172"/>
      <c r="J23" s="172"/>
      <c r="K23" s="172"/>
      <c r="L23" s="172"/>
      <c r="M23" s="172"/>
      <c r="N23" s="172"/>
      <c r="O23" s="172"/>
      <c r="P23" s="172"/>
      <c r="Q23" s="172"/>
      <c r="R23" s="172"/>
      <c r="S23" s="172"/>
      <c r="V23" s="1" t="s">
        <v>50</v>
      </c>
      <c r="X23" s="10" t="str">
        <f>IF(入力用!B22&lt;&gt;"",入力用!B22,"")</f>
        <v/>
      </c>
      <c r="AO23" s="20"/>
    </row>
    <row r="24" spans="1:41" ht="24" customHeight="1">
      <c r="A24" s="2"/>
      <c r="B24" s="181" t="s">
        <v>53</v>
      </c>
      <c r="C24" s="182"/>
      <c r="D24" s="182"/>
      <c r="E24" s="182"/>
      <c r="F24" s="182"/>
      <c r="G24" s="182"/>
      <c r="H24" s="182"/>
      <c r="I24" s="10" t="str">
        <f>IF(入力用!B23&lt;&gt;"",入力用!B23,"")</f>
        <v/>
      </c>
      <c r="X24" s="10"/>
      <c r="AO24" s="20"/>
    </row>
    <row r="25" spans="1:41" ht="24" customHeight="1">
      <c r="A25" s="2"/>
      <c r="B25" s="11" t="s">
        <v>54</v>
      </c>
      <c r="C25" s="12"/>
      <c r="D25" s="12"/>
      <c r="E25" s="12"/>
      <c r="F25" s="183" t="str">
        <f>IF(入力用!B24&lt;&gt;"",入力用!B24,"")</f>
        <v/>
      </c>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68"/>
      <c r="AG25" s="12"/>
      <c r="AH25" s="12"/>
      <c r="AI25" s="12"/>
      <c r="AJ25" s="12"/>
      <c r="AK25" s="12"/>
      <c r="AL25" s="12"/>
      <c r="AM25" s="12"/>
      <c r="AN25" s="12"/>
      <c r="AO25" s="21"/>
    </row>
    <row r="26" spans="1:41" ht="24" customHeight="1">
      <c r="A26" s="2"/>
      <c r="B26" s="3" t="s">
        <v>56</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66"/>
      <c r="AG26" s="4"/>
      <c r="AH26" s="4"/>
      <c r="AI26" s="4"/>
      <c r="AJ26" s="4"/>
      <c r="AK26" s="4"/>
      <c r="AL26" s="4"/>
      <c r="AM26" s="4"/>
      <c r="AN26" s="4"/>
      <c r="AO26" s="19"/>
    </row>
    <row r="27" spans="1:41" ht="24" customHeight="1">
      <c r="A27" s="2"/>
      <c r="B27" s="7" t="s">
        <v>47</v>
      </c>
      <c r="F27" s="172" t="str">
        <f>IF(入力用!B25&lt;&gt;"",入力用!B25,"")</f>
        <v/>
      </c>
      <c r="G27" s="172"/>
      <c r="H27" s="172"/>
      <c r="I27" s="172"/>
      <c r="J27" s="172"/>
      <c r="K27" s="172"/>
      <c r="L27" s="172"/>
      <c r="M27" s="172"/>
      <c r="N27" s="172"/>
      <c r="O27" s="172"/>
      <c r="P27" s="172"/>
      <c r="Q27" s="172"/>
      <c r="R27" s="172"/>
      <c r="S27" s="172"/>
      <c r="V27" s="1" t="s">
        <v>48</v>
      </c>
      <c r="X27" s="172" t="str">
        <f>IF(入力用!B27&lt;&gt;"",入力用!B27,"")</f>
        <v/>
      </c>
      <c r="Y27" s="172"/>
      <c r="Z27" s="172"/>
      <c r="AA27" s="172"/>
      <c r="AB27" s="172"/>
      <c r="AC27" s="172"/>
      <c r="AD27" s="172"/>
      <c r="AE27" s="172"/>
      <c r="AO27" s="20"/>
    </row>
    <row r="28" spans="1:41" ht="24" customHeight="1">
      <c r="A28" s="2"/>
      <c r="B28" s="7" t="s">
        <v>49</v>
      </c>
      <c r="F28" s="172" t="str">
        <f>IF(入力用!B26&lt;&gt;"",入力用!B26,"")</f>
        <v/>
      </c>
      <c r="G28" s="172"/>
      <c r="H28" s="172"/>
      <c r="I28" s="172"/>
      <c r="J28" s="172"/>
      <c r="K28" s="172"/>
      <c r="L28" s="172"/>
      <c r="M28" s="172"/>
      <c r="N28" s="172"/>
      <c r="O28" s="172"/>
      <c r="P28" s="172"/>
      <c r="Q28" s="172"/>
      <c r="R28" s="172"/>
      <c r="S28" s="172"/>
      <c r="V28" s="1" t="s">
        <v>50</v>
      </c>
      <c r="X28" s="10" t="str">
        <f>IF(入力用!B28&lt;&gt;"",入力用!B28,"")</f>
        <v/>
      </c>
      <c r="AO28" s="20"/>
    </row>
    <row r="29" spans="1:41" ht="24" customHeight="1">
      <c r="A29" s="2"/>
      <c r="B29" s="7" t="s">
        <v>51</v>
      </c>
      <c r="F29" s="9" t="s">
        <v>52</v>
      </c>
      <c r="G29" s="10" t="str">
        <f>IF(入力用!B29&lt;&gt;"",入力用!B29,"")</f>
        <v/>
      </c>
      <c r="L29" s="172" t="str">
        <f>IF(入力用!B30&lt;&gt;"",入力用!B30,"")</f>
        <v/>
      </c>
      <c r="M29" s="172"/>
      <c r="N29" s="172"/>
      <c r="O29" s="172"/>
      <c r="P29" s="172"/>
      <c r="Q29" s="172"/>
      <c r="R29" s="172"/>
      <c r="S29" s="172"/>
      <c r="T29" s="172"/>
      <c r="U29" s="172"/>
      <c r="V29" s="172"/>
      <c r="W29" s="172"/>
      <c r="X29" s="172"/>
      <c r="Y29" s="172"/>
      <c r="Z29" s="172"/>
      <c r="AA29" s="172"/>
      <c r="AB29" s="172"/>
      <c r="AC29" s="172"/>
      <c r="AD29" s="172"/>
      <c r="AE29" s="172"/>
      <c r="AO29" s="20"/>
    </row>
    <row r="30" spans="1:41" ht="24" customHeight="1">
      <c r="A30" s="2"/>
      <c r="B30" s="181" t="s">
        <v>53</v>
      </c>
      <c r="C30" s="182"/>
      <c r="D30" s="182"/>
      <c r="E30" s="182"/>
      <c r="F30" s="182"/>
      <c r="G30" s="182"/>
      <c r="H30" s="182"/>
      <c r="I30" s="10" t="str">
        <f>IF(入力用!B31&lt;&gt;"",入力用!B31,"")</f>
        <v/>
      </c>
      <c r="X30" s="10"/>
      <c r="AO30" s="20"/>
    </row>
    <row r="31" spans="1:41" ht="24" customHeight="1">
      <c r="A31" s="2"/>
      <c r="B31" s="13" t="s">
        <v>54</v>
      </c>
      <c r="C31" s="14"/>
      <c r="D31" s="14"/>
      <c r="E31" s="12"/>
      <c r="F31" s="183" t="str">
        <f>IF(入力用!B32&lt;&gt;"",入力用!B32,"")</f>
        <v/>
      </c>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68"/>
      <c r="AG31" s="12"/>
      <c r="AH31" s="12"/>
      <c r="AI31" s="12"/>
      <c r="AJ31" s="12"/>
      <c r="AK31" s="12"/>
      <c r="AL31" s="12"/>
      <c r="AM31" s="12"/>
      <c r="AN31" s="12"/>
      <c r="AO31" s="21"/>
    </row>
    <row r="32" spans="1:41" ht="24" hidden="1" customHeight="1">
      <c r="A32" s="2"/>
      <c r="B32" s="69" t="s">
        <v>37</v>
      </c>
      <c r="F32" s="8"/>
      <c r="G32" s="8"/>
      <c r="H32" s="8"/>
      <c r="I32" s="8"/>
      <c r="J32" s="8"/>
      <c r="K32" s="8"/>
      <c r="L32" s="8"/>
      <c r="M32" s="184" t="str">
        <f>IF(入力用!B33="【未選択】","【未選択】",入力用!B33)</f>
        <v>【選択してください】</v>
      </c>
      <c r="N32" s="184"/>
      <c r="O32" s="184"/>
      <c r="P32" s="184"/>
      <c r="Q32" s="184"/>
      <c r="R32" s="184"/>
      <c r="S32" s="184"/>
      <c r="T32" s="184"/>
      <c r="U32" s="8"/>
      <c r="V32" s="15" t="s">
        <v>38</v>
      </c>
      <c r="W32" s="70"/>
      <c r="X32" s="70"/>
      <c r="Y32" s="70"/>
      <c r="Z32" s="70"/>
      <c r="AA32" s="70"/>
      <c r="AB32" s="72"/>
      <c r="AC32" s="72"/>
      <c r="AD32" s="72"/>
      <c r="AE32" s="70"/>
      <c r="AF32" s="71"/>
      <c r="AG32" s="169" t="str">
        <f>IF(入力用!B34="【未選択】","【未選択】",入力用!B34)</f>
        <v>【選択してください】</v>
      </c>
      <c r="AH32" s="169"/>
      <c r="AI32" s="169"/>
      <c r="AJ32" s="169"/>
      <c r="AK32" s="169"/>
      <c r="AL32" s="169"/>
      <c r="AM32" s="169"/>
      <c r="AN32" s="169"/>
      <c r="AO32" s="22"/>
    </row>
    <row r="33" spans="1:41" ht="24" customHeight="1">
      <c r="A33" s="2"/>
      <c r="B33" s="74" t="s">
        <v>74</v>
      </c>
      <c r="C33" s="16"/>
      <c r="D33" s="16"/>
      <c r="E33" s="16"/>
      <c r="F33" s="16"/>
      <c r="G33" s="16"/>
      <c r="H33" s="16"/>
      <c r="I33" s="16"/>
      <c r="J33" s="16"/>
      <c r="K33" s="187" t="str">
        <f>IF(入力用!B35="【未選択】","【未選択】",入力用!B35)</f>
        <v>【選択してください】</v>
      </c>
      <c r="L33" s="187"/>
      <c r="M33" s="187"/>
      <c r="N33" s="187"/>
      <c r="O33" s="187"/>
      <c r="P33" s="187"/>
      <c r="Q33" s="187"/>
      <c r="R33" s="187"/>
      <c r="S33" s="16"/>
      <c r="T33" s="16"/>
      <c r="U33" s="22"/>
      <c r="V33" s="15"/>
      <c r="W33" s="16"/>
      <c r="X33" s="16"/>
      <c r="Y33" s="16"/>
      <c r="Z33" s="16"/>
      <c r="AA33" s="16"/>
      <c r="AB33" s="16"/>
      <c r="AC33" s="16"/>
      <c r="AD33" s="16"/>
      <c r="AE33" s="70"/>
      <c r="AF33" s="187"/>
      <c r="AG33" s="187"/>
      <c r="AH33" s="187"/>
      <c r="AI33" s="187"/>
      <c r="AJ33" s="187"/>
      <c r="AK33" s="187"/>
      <c r="AL33" s="187"/>
      <c r="AM33" s="187"/>
      <c r="AN33" s="187"/>
      <c r="AO33" s="191"/>
    </row>
    <row r="34" spans="1:41" ht="24" customHeight="1">
      <c r="A34" s="2"/>
      <c r="B34" s="7" t="s">
        <v>57</v>
      </c>
      <c r="F34" s="172" t="str">
        <f>IF(入力用!B36&lt;&gt;"",入力用!B36,"")</f>
        <v/>
      </c>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O34" s="20"/>
    </row>
    <row r="35" spans="1:41" ht="24" customHeight="1">
      <c r="A35" s="2"/>
      <c r="B35" s="7" t="s">
        <v>51</v>
      </c>
      <c r="F35" s="9" t="s">
        <v>52</v>
      </c>
      <c r="G35" s="10" t="str">
        <f>IF(入力用!B37&lt;&gt;"",入力用!B37,"")</f>
        <v/>
      </c>
      <c r="L35" s="172" t="str">
        <f>IF(入力用!B38&lt;&gt;"",入力用!B38,"")</f>
        <v/>
      </c>
      <c r="M35" s="172"/>
      <c r="N35" s="172"/>
      <c r="O35" s="172"/>
      <c r="P35" s="172"/>
      <c r="Q35" s="172"/>
      <c r="R35" s="172"/>
      <c r="S35" s="172"/>
      <c r="T35" s="172"/>
      <c r="U35" s="172"/>
      <c r="V35" s="172"/>
      <c r="W35" s="172"/>
      <c r="X35" s="172"/>
      <c r="Y35" s="172"/>
      <c r="Z35" s="172"/>
      <c r="AA35" s="172"/>
      <c r="AB35" s="172"/>
      <c r="AC35" s="172"/>
      <c r="AD35" s="172"/>
      <c r="AE35" s="172"/>
      <c r="AO35" s="20"/>
    </row>
    <row r="36" spans="1:41" ht="24" customHeight="1">
      <c r="A36" s="2"/>
      <c r="B36" s="11" t="s">
        <v>58</v>
      </c>
      <c r="C36" s="12"/>
      <c r="D36" s="12"/>
      <c r="E36" s="6"/>
      <c r="F36" s="6" t="str">
        <f>IF(入力用!B39&lt;&gt;"",入力用!B39,"")</f>
        <v/>
      </c>
      <c r="G36" s="12"/>
      <c r="H36" s="12"/>
      <c r="I36" s="12"/>
      <c r="J36" s="12"/>
      <c r="K36" s="12"/>
      <c r="L36" s="12"/>
      <c r="M36" s="12"/>
      <c r="N36" s="12"/>
      <c r="O36" s="12"/>
      <c r="P36" s="12"/>
      <c r="Q36" s="12"/>
      <c r="R36" s="12"/>
      <c r="S36" s="12"/>
      <c r="T36" s="12"/>
      <c r="U36" s="12"/>
      <c r="V36" s="12"/>
      <c r="W36" s="12"/>
      <c r="X36" s="6"/>
      <c r="Y36" s="12"/>
      <c r="Z36" s="12"/>
      <c r="AA36" s="12"/>
      <c r="AB36" s="12"/>
      <c r="AC36" s="12"/>
      <c r="AD36" s="12"/>
      <c r="AE36" s="12"/>
      <c r="AF36" s="68"/>
      <c r="AG36" s="12"/>
      <c r="AH36" s="12"/>
      <c r="AI36" s="12"/>
      <c r="AJ36" s="12"/>
      <c r="AK36" s="12"/>
      <c r="AL36" s="12"/>
      <c r="AM36" s="12"/>
      <c r="AN36" s="12"/>
      <c r="AO36" s="21"/>
    </row>
    <row r="37" spans="1:41" ht="24" customHeight="1">
      <c r="A37" s="2"/>
      <c r="B37" s="15" t="s">
        <v>59</v>
      </c>
      <c r="C37" s="16"/>
      <c r="D37" s="17"/>
      <c r="E37" s="16"/>
      <c r="F37" s="16"/>
      <c r="G37" s="16"/>
      <c r="H37" s="16"/>
      <c r="I37" s="16"/>
      <c r="J37" s="16"/>
      <c r="K37" s="187" t="str">
        <f>IF(入力用!B40="【未選択】","【未選択】",入力用!B40)</f>
        <v>【選択してください】</v>
      </c>
      <c r="L37" s="187"/>
      <c r="M37" s="187"/>
      <c r="N37" s="187"/>
      <c r="O37" s="187"/>
      <c r="P37" s="187"/>
      <c r="Q37" s="187"/>
      <c r="R37" s="187"/>
      <c r="S37" s="16"/>
      <c r="T37" s="16"/>
      <c r="U37" s="22"/>
      <c r="V37" s="74"/>
      <c r="W37" s="16"/>
      <c r="X37" s="16"/>
      <c r="Y37" s="16"/>
      <c r="Z37" s="16"/>
      <c r="AA37" s="16"/>
      <c r="AB37" s="16"/>
      <c r="AC37" s="16"/>
      <c r="AD37" s="16"/>
      <c r="AE37" s="187"/>
      <c r="AF37" s="187"/>
      <c r="AG37" s="187"/>
      <c r="AH37" s="187"/>
      <c r="AI37" s="187"/>
      <c r="AJ37" s="187"/>
      <c r="AK37" s="187"/>
      <c r="AL37" s="187"/>
      <c r="AM37" s="16"/>
      <c r="AN37" s="16"/>
      <c r="AO37" s="22"/>
    </row>
    <row r="38" spans="1:41" ht="24" customHeight="1">
      <c r="A38" s="2"/>
      <c r="B38" s="15" t="s">
        <v>125</v>
      </c>
      <c r="C38" s="16"/>
      <c r="D38" s="16"/>
      <c r="E38" s="16"/>
      <c r="F38" s="62"/>
      <c r="G38" s="62"/>
      <c r="H38" s="62"/>
      <c r="I38" s="62"/>
      <c r="J38" s="62"/>
      <c r="K38" s="187" t="str">
        <f>IF(入力用!B41&lt;&gt;"",入力用!B41,"")</f>
        <v/>
      </c>
      <c r="L38" s="187"/>
      <c r="M38" s="187"/>
      <c r="N38" s="187"/>
      <c r="O38" s="187"/>
      <c r="P38" s="187"/>
      <c r="Q38" s="187"/>
      <c r="R38" s="187"/>
      <c r="S38" s="62"/>
      <c r="T38" s="62"/>
      <c r="U38" s="62"/>
      <c r="V38" s="188" t="s">
        <v>76</v>
      </c>
      <c r="W38" s="189"/>
      <c r="X38" s="189"/>
      <c r="Y38" s="190" t="str">
        <f>IF(入力用!B42&lt;&gt;"",入力用!B42,"")</f>
        <v/>
      </c>
      <c r="Z38" s="190"/>
      <c r="AA38" s="190"/>
      <c r="AB38" s="190"/>
      <c r="AC38" s="190"/>
      <c r="AD38" s="190"/>
      <c r="AE38" s="190"/>
      <c r="AF38" s="71"/>
      <c r="AG38" s="16"/>
      <c r="AH38" s="16"/>
      <c r="AI38" s="16"/>
      <c r="AJ38" s="16"/>
      <c r="AK38" s="16"/>
      <c r="AL38" s="16"/>
      <c r="AM38" s="16"/>
      <c r="AN38" s="16"/>
      <c r="AO38" s="22"/>
    </row>
    <row r="39" spans="1:41" ht="24" customHeight="1">
      <c r="A39" s="2"/>
      <c r="B39" s="15" t="s">
        <v>60</v>
      </c>
      <c r="C39" s="16"/>
      <c r="D39" s="16"/>
      <c r="E39" s="16"/>
      <c r="F39" s="62"/>
      <c r="G39" s="62"/>
      <c r="H39" s="185" t="str">
        <f>IF(入力用!B43&lt;&gt;"",入力用!B43,"")</f>
        <v/>
      </c>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71"/>
      <c r="AG39" s="16"/>
      <c r="AH39" s="16"/>
      <c r="AI39" s="16"/>
      <c r="AJ39" s="16"/>
      <c r="AK39" s="16"/>
      <c r="AL39" s="16"/>
      <c r="AM39" s="16"/>
      <c r="AN39" s="16"/>
      <c r="AO39" s="22"/>
    </row>
    <row r="40" spans="1:41" ht="24" customHeight="1">
      <c r="A40" s="2"/>
      <c r="B40" s="1" t="s">
        <v>61</v>
      </c>
      <c r="J40" s="186" t="s">
        <v>135</v>
      </c>
      <c r="K40" s="186"/>
      <c r="L40" s="186"/>
      <c r="M40" s="186"/>
      <c r="N40" s="186"/>
      <c r="O40" s="186"/>
      <c r="P40" s="186"/>
      <c r="Q40" s="186"/>
      <c r="R40" s="186"/>
      <c r="S40" s="186"/>
      <c r="T40" s="186"/>
      <c r="U40" s="186"/>
      <c r="V40" s="186"/>
      <c r="W40" s="186"/>
      <c r="X40" s="186"/>
      <c r="Y40" s="186"/>
      <c r="Z40" s="186"/>
      <c r="AA40" s="186"/>
      <c r="AJ40" s="9" t="s">
        <v>62</v>
      </c>
    </row>
    <row r="41" spans="1:41" ht="24"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sheetData>
  <sheetProtection selectLockedCells="1" selectUnlockedCells="1"/>
  <mergeCells count="44">
    <mergeCell ref="F31:AE31"/>
    <mergeCell ref="M32:T32"/>
    <mergeCell ref="H39:AE39"/>
    <mergeCell ref="J40:AA40"/>
    <mergeCell ref="K33:R33"/>
    <mergeCell ref="F34:AE34"/>
    <mergeCell ref="L35:AE35"/>
    <mergeCell ref="K37:R37"/>
    <mergeCell ref="K38:R38"/>
    <mergeCell ref="V38:X38"/>
    <mergeCell ref="Y38:AE38"/>
    <mergeCell ref="AE37:AL37"/>
    <mergeCell ref="AF33:AO33"/>
    <mergeCell ref="F27:S27"/>
    <mergeCell ref="X27:AE27"/>
    <mergeCell ref="F28:S28"/>
    <mergeCell ref="L29:AE29"/>
    <mergeCell ref="B30:H30"/>
    <mergeCell ref="F22:S22"/>
    <mergeCell ref="X22:AE22"/>
    <mergeCell ref="F23:S23"/>
    <mergeCell ref="B24:H24"/>
    <mergeCell ref="F25:AE25"/>
    <mergeCell ref="V6:AO6"/>
    <mergeCell ref="V8:AO8"/>
    <mergeCell ref="X17:AE17"/>
    <mergeCell ref="B19:H19"/>
    <mergeCell ref="F20:AE20"/>
    <mergeCell ref="B4:AO4"/>
    <mergeCell ref="AG32:AN32"/>
    <mergeCell ref="B6:C6"/>
    <mergeCell ref="D6:E6"/>
    <mergeCell ref="F6:G6"/>
    <mergeCell ref="H6:I6"/>
    <mergeCell ref="J6:K6"/>
    <mergeCell ref="L6:M6"/>
    <mergeCell ref="N6:O6"/>
    <mergeCell ref="P6:Q6"/>
    <mergeCell ref="F16:S16"/>
    <mergeCell ref="X16:AE16"/>
    <mergeCell ref="F17:S17"/>
    <mergeCell ref="L18:AE18"/>
    <mergeCell ref="R6:S6"/>
    <mergeCell ref="T6:U6"/>
  </mergeCells>
  <phoneticPr fontId="6"/>
  <printOptions horizontalCentered="1"/>
  <pageMargins left="0.78680555555555598" right="0.78680555555555598" top="0.78680555555555598" bottom="0.78680555555555598" header="0.51180555555555596" footer="0.51180555555555596"/>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
  <sheetViews>
    <sheetView workbookViewId="0">
      <selection activeCell="AG3" sqref="AG3"/>
    </sheetView>
  </sheetViews>
  <sheetFormatPr defaultColWidth="9" defaultRowHeight="13.5"/>
  <cols>
    <col min="1" max="16384" width="9" style="105"/>
  </cols>
  <sheetData>
    <row r="1" spans="1:50" s="81" customFormat="1" ht="13.5" customHeight="1">
      <c r="A1" s="197" t="s">
        <v>82</v>
      </c>
      <c r="B1" s="199" t="s">
        <v>83</v>
      </c>
      <c r="C1" s="201" t="s">
        <v>84</v>
      </c>
      <c r="D1" s="203" t="s">
        <v>85</v>
      </c>
      <c r="E1" s="201" t="s">
        <v>86</v>
      </c>
      <c r="F1" s="203" t="s">
        <v>87</v>
      </c>
      <c r="G1" s="201" t="s">
        <v>88</v>
      </c>
      <c r="H1" s="203" t="s">
        <v>89</v>
      </c>
      <c r="I1" s="201" t="s">
        <v>90</v>
      </c>
      <c r="J1" s="205"/>
      <c r="K1" s="205"/>
      <c r="L1" s="205"/>
      <c r="M1" s="205"/>
      <c r="N1" s="205"/>
      <c r="O1" s="205"/>
      <c r="P1" s="203"/>
      <c r="Q1" s="195" t="s">
        <v>91</v>
      </c>
      <c r="R1" s="196"/>
      <c r="S1" s="196"/>
      <c r="T1" s="196"/>
      <c r="U1" s="196"/>
      <c r="V1" s="206"/>
      <c r="W1" s="195" t="s">
        <v>92</v>
      </c>
      <c r="X1" s="196"/>
      <c r="Y1" s="196"/>
      <c r="Z1" s="196"/>
      <c r="AA1" s="196"/>
      <c r="AB1" s="196"/>
      <c r="AC1" s="196"/>
      <c r="AD1" s="206"/>
      <c r="AE1" s="77" t="s">
        <v>93</v>
      </c>
      <c r="AF1" s="77"/>
      <c r="AG1" s="195" t="s">
        <v>94</v>
      </c>
      <c r="AH1" s="196"/>
      <c r="AI1" s="196"/>
      <c r="AJ1" s="196"/>
      <c r="AK1" s="196"/>
      <c r="AL1" s="192" t="s">
        <v>95</v>
      </c>
      <c r="AM1" s="78" t="s">
        <v>126</v>
      </c>
      <c r="AN1" s="78" t="s">
        <v>75</v>
      </c>
      <c r="AO1" s="78" t="s">
        <v>96</v>
      </c>
      <c r="AP1" s="79" t="s">
        <v>97</v>
      </c>
      <c r="AQ1" s="194" t="s">
        <v>98</v>
      </c>
      <c r="AR1" s="194"/>
      <c r="AS1" s="194"/>
      <c r="AT1" s="80" t="s">
        <v>123</v>
      </c>
      <c r="AU1" s="194" t="s">
        <v>99</v>
      </c>
      <c r="AV1" s="194"/>
      <c r="AW1" s="80" t="s">
        <v>100</v>
      </c>
      <c r="AX1" s="80" t="s">
        <v>101</v>
      </c>
    </row>
    <row r="2" spans="1:50" s="81" customFormat="1" ht="14.25" thickBot="1">
      <c r="A2" s="198"/>
      <c r="B2" s="200"/>
      <c r="C2" s="202"/>
      <c r="D2" s="204"/>
      <c r="E2" s="202"/>
      <c r="F2" s="204"/>
      <c r="G2" s="202"/>
      <c r="H2" s="204"/>
      <c r="I2" s="82" t="s">
        <v>102</v>
      </c>
      <c r="J2" s="83" t="s">
        <v>103</v>
      </c>
      <c r="K2" s="83" t="s">
        <v>104</v>
      </c>
      <c r="L2" s="83" t="s">
        <v>105</v>
      </c>
      <c r="M2" s="83" t="s">
        <v>106</v>
      </c>
      <c r="N2" s="83" t="s">
        <v>107</v>
      </c>
      <c r="O2" s="83" t="s">
        <v>108</v>
      </c>
      <c r="P2" s="84" t="s">
        <v>109</v>
      </c>
      <c r="Q2" s="82" t="s">
        <v>102</v>
      </c>
      <c r="R2" s="83" t="s">
        <v>103</v>
      </c>
      <c r="S2" s="83" t="s">
        <v>104</v>
      </c>
      <c r="T2" s="83" t="s">
        <v>105</v>
      </c>
      <c r="U2" s="83" t="s">
        <v>110</v>
      </c>
      <c r="V2" s="84" t="s">
        <v>109</v>
      </c>
      <c r="W2" s="82" t="s">
        <v>102</v>
      </c>
      <c r="X2" s="83" t="s">
        <v>103</v>
      </c>
      <c r="Y2" s="83" t="s">
        <v>104</v>
      </c>
      <c r="Z2" s="83" t="s">
        <v>105</v>
      </c>
      <c r="AA2" s="83" t="s">
        <v>106</v>
      </c>
      <c r="AB2" s="83" t="s">
        <v>107</v>
      </c>
      <c r="AC2" s="83" t="s">
        <v>111</v>
      </c>
      <c r="AD2" s="84" t="s">
        <v>109</v>
      </c>
      <c r="AE2" s="85" t="s">
        <v>112</v>
      </c>
      <c r="AF2" s="85" t="s">
        <v>113</v>
      </c>
      <c r="AG2" s="82" t="s">
        <v>114</v>
      </c>
      <c r="AH2" s="83" t="s">
        <v>115</v>
      </c>
      <c r="AI2" s="83" t="s">
        <v>106</v>
      </c>
      <c r="AJ2" s="83" t="s">
        <v>107</v>
      </c>
      <c r="AK2" s="83" t="s">
        <v>116</v>
      </c>
      <c r="AL2" s="193"/>
      <c r="AM2" s="86" t="s">
        <v>117</v>
      </c>
      <c r="AN2" s="86"/>
      <c r="AO2" s="86" t="s">
        <v>118</v>
      </c>
      <c r="AP2" s="87"/>
      <c r="AQ2" s="88" t="s">
        <v>119</v>
      </c>
      <c r="AR2" s="89" t="s">
        <v>122</v>
      </c>
      <c r="AS2" s="90" t="s">
        <v>127</v>
      </c>
      <c r="AT2" s="107"/>
      <c r="AU2" s="88" t="s">
        <v>120</v>
      </c>
      <c r="AV2" s="91" t="s">
        <v>121</v>
      </c>
      <c r="AW2" s="92"/>
      <c r="AX2" s="93"/>
    </row>
    <row r="3" spans="1:50" s="104" customFormat="1">
      <c r="A3" s="94"/>
      <c r="B3" s="95"/>
      <c r="C3" s="96">
        <f>入力用!$B$5</f>
        <v>0</v>
      </c>
      <c r="D3" s="96">
        <f>入力用!$B$6</f>
        <v>0</v>
      </c>
      <c r="E3" s="96">
        <f>入力用!$B$7</f>
        <v>0</v>
      </c>
      <c r="F3" s="96">
        <f>入力用!$B$8</f>
        <v>0</v>
      </c>
      <c r="G3" s="96">
        <f>入力用!$B$9</f>
        <v>0</v>
      </c>
      <c r="H3" s="96">
        <f>入力用!$B$10</f>
        <v>0</v>
      </c>
      <c r="I3" s="97">
        <f>入力用!$B$11</f>
        <v>0</v>
      </c>
      <c r="J3" s="97">
        <f>入力用!$B$12</f>
        <v>0</v>
      </c>
      <c r="K3" s="97">
        <f>入力用!$B$13</f>
        <v>0</v>
      </c>
      <c r="L3" s="97">
        <f>入力用!$B$14</f>
        <v>0</v>
      </c>
      <c r="M3" s="97">
        <f>入力用!$B$15</f>
        <v>0</v>
      </c>
      <c r="N3" s="97">
        <f>入力用!$B$16</f>
        <v>0</v>
      </c>
      <c r="O3" s="97">
        <f>入力用!$B$17</f>
        <v>0</v>
      </c>
      <c r="P3" s="97">
        <f>入力用!$B$18</f>
        <v>0</v>
      </c>
      <c r="Q3" s="97">
        <f>入力用!$B$19</f>
        <v>0</v>
      </c>
      <c r="R3" s="97">
        <f>入力用!$B$20</f>
        <v>0</v>
      </c>
      <c r="S3" s="97">
        <f>入力用!$B$21</f>
        <v>0</v>
      </c>
      <c r="T3" s="97">
        <f>入力用!$B$22</f>
        <v>0</v>
      </c>
      <c r="U3" s="97">
        <f>入力用!$B$23</f>
        <v>0</v>
      </c>
      <c r="V3" s="97">
        <f>入力用!$B$24</f>
        <v>0</v>
      </c>
      <c r="W3" s="97">
        <f>入力用!$B$25</f>
        <v>0</v>
      </c>
      <c r="X3" s="97">
        <f>入力用!$B$26</f>
        <v>0</v>
      </c>
      <c r="Y3" s="97">
        <f>入力用!$B$27</f>
        <v>0</v>
      </c>
      <c r="Z3" s="97">
        <f>入力用!$B$28</f>
        <v>0</v>
      </c>
      <c r="AA3" s="97">
        <f>入力用!$B$29</f>
        <v>0</v>
      </c>
      <c r="AB3" s="97">
        <f>入力用!$B$30</f>
        <v>0</v>
      </c>
      <c r="AC3" s="97">
        <f>入力用!$B$31</f>
        <v>0</v>
      </c>
      <c r="AD3" s="97">
        <f>入力用!$B$32</f>
        <v>0</v>
      </c>
      <c r="AE3" s="97" t="str">
        <f>入力用!$B$33</f>
        <v>【選択してください】</v>
      </c>
      <c r="AF3" s="97" t="str">
        <f>入力用!$B$34</f>
        <v>【選択してください】</v>
      </c>
      <c r="AG3" s="97" t="str">
        <f>入力用!$B$35</f>
        <v>【選択してください】</v>
      </c>
      <c r="AH3" s="97">
        <f>入力用!$B$36</f>
        <v>0</v>
      </c>
      <c r="AI3" s="97">
        <f>入力用!$B$37</f>
        <v>0</v>
      </c>
      <c r="AJ3" s="97">
        <f>入力用!$B$38</f>
        <v>0</v>
      </c>
      <c r="AK3" s="97">
        <f>入力用!$B$39</f>
        <v>0</v>
      </c>
      <c r="AL3" s="97" t="str">
        <f>入力用!$B$40</f>
        <v>【選択してください】</v>
      </c>
      <c r="AM3" s="97">
        <f>入力用!$B$41</f>
        <v>0</v>
      </c>
      <c r="AN3" s="96">
        <f>入力用!$B$42</f>
        <v>0</v>
      </c>
      <c r="AO3" s="96">
        <f>入力用!$B$43</f>
        <v>0</v>
      </c>
      <c r="AP3" s="98"/>
      <c r="AQ3" s="99"/>
      <c r="AR3" s="100"/>
      <c r="AS3" s="101"/>
      <c r="AT3" s="106"/>
      <c r="AU3" s="99"/>
      <c r="AV3" s="102"/>
      <c r="AW3" s="103"/>
      <c r="AX3" s="103"/>
    </row>
  </sheetData>
  <mergeCells count="15">
    <mergeCell ref="AL1:AL2"/>
    <mergeCell ref="AQ1:AS1"/>
    <mergeCell ref="AU1:AV1"/>
    <mergeCell ref="AG1:AK1"/>
    <mergeCell ref="A1:A2"/>
    <mergeCell ref="B1:B2"/>
    <mergeCell ref="C1:C2"/>
    <mergeCell ref="D1:D2"/>
    <mergeCell ref="E1:E2"/>
    <mergeCell ref="F1:F2"/>
    <mergeCell ref="G1:G2"/>
    <mergeCell ref="H1:H2"/>
    <mergeCell ref="I1:P1"/>
    <mergeCell ref="Q1:V1"/>
    <mergeCell ref="W1:AD1"/>
  </mergeCells>
  <phoneticPr fontId="1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印刷用</vt:lpstr>
      <vt:lpstr>集計用</vt:lpstr>
      <vt:lpstr>印刷用!Print_Area</vt:lpstr>
      <vt:lpstr>入力用!Print_Area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レスキューロボットコンテスト実行委員会</dc:creator>
  <cp:lastModifiedBy>User</cp:lastModifiedBy>
  <cp:lastPrinted>2021-11-28T05:26:48Z</cp:lastPrinted>
  <dcterms:created xsi:type="dcterms:W3CDTF">1997-01-08T22:48:00Z</dcterms:created>
  <dcterms:modified xsi:type="dcterms:W3CDTF">2021-11-28T13:01:53Z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